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6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</sheets>
  <definedNames/>
  <calcPr fullCalcOnLoad="1"/>
</workbook>
</file>

<file path=xl/sharedStrings.xml><?xml version="1.0" encoding="utf-8"?>
<sst xmlns="http://schemas.openxmlformats.org/spreadsheetml/2006/main" count="681" uniqueCount="231">
  <si>
    <t>Bemutatóhely neve</t>
  </si>
  <si>
    <t>Fizetős látogatók (fő)</t>
  </si>
  <si>
    <t>Nem fizetős látogatók (fő)</t>
  </si>
  <si>
    <t>Összesen (fő)</t>
  </si>
  <si>
    <t>Ár (tól-ig; Ft)</t>
  </si>
  <si>
    <t>Megjegyzés</t>
  </si>
  <si>
    <t>Regisztrált látogatók összesen:</t>
  </si>
  <si>
    <t>Szolgáltatástípus</t>
  </si>
  <si>
    <t>Szakvezetéses túra, nyílt túra</t>
  </si>
  <si>
    <t>Nyílt nap, jeles nap, saját szervezésű rendezvény</t>
  </si>
  <si>
    <t>Erdei iskolai program</t>
  </si>
  <si>
    <t xml:space="preserve">Egyéb: </t>
  </si>
  <si>
    <t>Regisztrált igénybevevők összesen:</t>
  </si>
  <si>
    <t>Szállóvendégek száma (fő)</t>
  </si>
  <si>
    <t>Vendégéjszakák száma (fő)</t>
  </si>
  <si>
    <t>Bemutatóhelyek és szolgáltatások összesen:</t>
  </si>
  <si>
    <t>Szállóvendégek</t>
  </si>
  <si>
    <t>Belépőjegy ára (tól-ig; Ft)</t>
  </si>
  <si>
    <t>Szolgáltatás ára (tól-ig; Ft)</t>
  </si>
  <si>
    <t>Csónak- és kenútúra</t>
  </si>
  <si>
    <t>Kulturális jellegű rendezvények (pl. koncertek)</t>
  </si>
  <si>
    <t>Fotóstúrák</t>
  </si>
  <si>
    <t>Természetvédelmi táborok</t>
  </si>
  <si>
    <t>Barlangi kalandtúra</t>
  </si>
  <si>
    <t>Mindösszesen</t>
  </si>
  <si>
    <t xml:space="preserve">Figyelem! </t>
  </si>
  <si>
    <t>A látogatóstatisztikának összhangban kell lennie az ökoturisztikai létesítmények adatbázisával.</t>
  </si>
  <si>
    <t>A táblázatban csak a regisztrált (belépőjegyet váltott, ingyenes, de megszámlált látogató vagy résztvevő) látogatókat kell feltüntetni.</t>
  </si>
  <si>
    <t>A 2015. évi látogatóstatisztika a feltüntetett egyéb kategóriák tekintetében legyen összhangban az előző évi összesítésekkel.</t>
  </si>
  <si>
    <t>Pál-völgyi-barlang</t>
  </si>
  <si>
    <t>Szemlő-hegyi-barlang</t>
  </si>
  <si>
    <t>Alcsúti Arborétum</t>
  </si>
  <si>
    <t>Ócsai Tájház</t>
  </si>
  <si>
    <t>Pilisi Len Látogatóközpont</t>
  </si>
  <si>
    <t>Sas-hegyi Látogatóközpont</t>
  </si>
  <si>
    <t>Kökörcsin Erdei Iskola</t>
  </si>
  <si>
    <t>Jókai-kert</t>
  </si>
  <si>
    <t>Szakmai előadások</t>
  </si>
  <si>
    <t>A 2016. évi látogatóstatisztika a feltüntetett egyéb kategóriák tekintetében legyen összhangban az előző évi összesítésekkel.</t>
  </si>
  <si>
    <t>Máshova nem sorolható rendezvények</t>
  </si>
  <si>
    <t>Hiúz Ház Erdei Iskola és Látogatóközpont</t>
  </si>
  <si>
    <t>Terepi vízvizsgálat</t>
  </si>
  <si>
    <t xml:space="preserve">Szálláshelyek nemzeti park igazgatósági működtetésben </t>
  </si>
  <si>
    <t>oktatási alkalmak/modulok száma</t>
  </si>
  <si>
    <t>100-1950</t>
  </si>
  <si>
    <t>100-2200</t>
  </si>
  <si>
    <t>100-1500</t>
  </si>
  <si>
    <t>100-2100</t>
  </si>
  <si>
    <t>100-3500</t>
  </si>
  <si>
    <t>Két barlang kombinált jegy: 2500-3100</t>
  </si>
  <si>
    <t>Kiállítás ingyenes, csak a szakvezetésért fizet</t>
  </si>
  <si>
    <t>A kertbe a belépés ingyenes, csak a kiállításért és  a szakvezetésért fizet</t>
  </si>
  <si>
    <t>Budai Vár-barlang</t>
  </si>
  <si>
    <t>600-19970</t>
  </si>
  <si>
    <t>2700-3700</t>
  </si>
  <si>
    <t>23000-45000</t>
  </si>
  <si>
    <t>100-11900</t>
  </si>
  <si>
    <t>0-7000</t>
  </si>
  <si>
    <t>16000-32000</t>
  </si>
  <si>
    <t>2100-3500</t>
  </si>
  <si>
    <t>2200-5000</t>
  </si>
  <si>
    <t>Királyréti Erdei Iskola</t>
  </si>
  <si>
    <t xml:space="preserve">Szálláshelyek a Duna-Ipoly Nemzeti Park Igazgatóság működtetésben </t>
  </si>
  <si>
    <t>200-1400</t>
  </si>
  <si>
    <t>Két barlang kombinált jegy: 1600-2000</t>
  </si>
  <si>
    <t>200-1300</t>
  </si>
  <si>
    <t>200-950</t>
  </si>
  <si>
    <t>300-950</t>
  </si>
  <si>
    <t>Királyréti Erdei Iskola és Látogatóközpont</t>
  </si>
  <si>
    <t>100-900</t>
  </si>
  <si>
    <t>200-8000</t>
  </si>
  <si>
    <t>Pálfája Oktatóközpont</t>
  </si>
  <si>
    <t>A nemzeti park igazgatóság ökoturisztikai szolgáltatásainak regisztrált igénybevevői (2015)</t>
  </si>
  <si>
    <t>250-8000</t>
  </si>
  <si>
    <t>250-600</t>
  </si>
  <si>
    <t>49500-82500</t>
  </si>
  <si>
    <t>/csoport</t>
  </si>
  <si>
    <t>5000-30000</t>
  </si>
  <si>
    <t>/fő/hét</t>
  </si>
  <si>
    <t>400-5500</t>
  </si>
  <si>
    <t>1800-2500</t>
  </si>
  <si>
    <t>0-2000</t>
  </si>
  <si>
    <t>Kerékpár kölcsönzés</t>
  </si>
  <si>
    <t>1000-2000</t>
  </si>
  <si>
    <t>Csónak- és kenukölcsönzés</t>
  </si>
  <si>
    <t>1500-3000</t>
  </si>
  <si>
    <t>Madárgyűrűzés</t>
  </si>
  <si>
    <t>Máshova nem sorolható rendezvény</t>
  </si>
  <si>
    <t>Szálláshelyek nemzeti park igazgatósági működtetésben (2015)</t>
  </si>
  <si>
    <t>2000-4600</t>
  </si>
  <si>
    <t>200-12000</t>
  </si>
  <si>
    <t>A nemzeti park igazgatóság ökoturisztikai szolgáltatásainak regisztrált igénybevevői (2016)</t>
  </si>
  <si>
    <t>250-12000</t>
  </si>
  <si>
    <t>54000-90000</t>
  </si>
  <si>
    <t>5000-36000</t>
  </si>
  <si>
    <t>400-10000</t>
  </si>
  <si>
    <t>Szálláshelyek nemzeti park igazgatósági működtetésben (2016)</t>
  </si>
  <si>
    <t>300-1400</t>
  </si>
  <si>
    <t>300-1300</t>
  </si>
  <si>
    <t>300-1050</t>
  </si>
  <si>
    <t>100-1250</t>
  </si>
  <si>
    <t>300-1500</t>
  </si>
  <si>
    <t>A nemzeti park igazgatóság ökoturisztikai szolgáltatásainak regisztrált igénybevevői (2017)</t>
  </si>
  <si>
    <t>Szálláshelyek nemzeti park igazgatósági működtetésben (2017)</t>
  </si>
  <si>
    <t>A 2017. évi látogatóstatisztika a feltüntetett egyéb kategóriák tekintetében legyen összhangban az előző évi összesítésekkel.</t>
  </si>
  <si>
    <t>150-1250</t>
  </si>
  <si>
    <t>200-1200</t>
  </si>
  <si>
    <t>700-19970</t>
  </si>
  <si>
    <t>2500-3500</t>
  </si>
  <si>
    <t>23000-39000</t>
  </si>
  <si>
    <t>16000-28000</t>
  </si>
  <si>
    <t>1700-2200</t>
  </si>
  <si>
    <t>Vár-barlang</t>
  </si>
  <si>
    <t>Mátyás-hegyi-barlang</t>
  </si>
  <si>
    <t>500-13000</t>
  </si>
  <si>
    <t>100-2400</t>
  </si>
  <si>
    <t>100-12000</t>
  </si>
  <si>
    <t>100-2000</t>
  </si>
  <si>
    <t>100-1400</t>
  </si>
  <si>
    <t>450-3300</t>
  </si>
  <si>
    <t>A kertbe a belépés ingyenes, csak a kiállításért és  a szakvezetésért fizet (szakvezetés az alábbi táblázatban!)</t>
  </si>
  <si>
    <t>osztálykirándulás</t>
  </si>
  <si>
    <t>450-750</t>
  </si>
  <si>
    <t>Jókai kora, bora</t>
  </si>
  <si>
    <t>vetélkedő, rajzverseny</t>
  </si>
  <si>
    <t>Felnőttképzés</t>
  </si>
  <si>
    <t>Terepgyakorlat</t>
  </si>
  <si>
    <t>Önkéntes program</t>
  </si>
  <si>
    <t>szakmai gyakorlat</t>
  </si>
  <si>
    <t>közösségi szolgálat</t>
  </si>
  <si>
    <t>1500-2500</t>
  </si>
  <si>
    <t>madárgyűrűzés</t>
  </si>
  <si>
    <t>900-1600</t>
  </si>
  <si>
    <t>erdőmerülés, mesetúra, élőszavas mesehallgatás</t>
  </si>
  <si>
    <t>Épület/terem bérbeadása</t>
  </si>
  <si>
    <t>Ócsa, Jókai kert</t>
  </si>
  <si>
    <t>2700-6200</t>
  </si>
  <si>
    <t>1700-3000</t>
  </si>
  <si>
    <t>Szakvezetéses! Létszám adatok csak ebben a részben</t>
  </si>
  <si>
    <t>1520-3300</t>
  </si>
  <si>
    <t>2100-3700</t>
  </si>
  <si>
    <t>600-15500*</t>
  </si>
  <si>
    <t>Szakvezetéses! Létszám adatok csak ebben a részben, *csapatépítő program</t>
  </si>
  <si>
    <t>1000-1700 (1250-2600)*</t>
  </si>
  <si>
    <t xml:space="preserve">Létszám adatok csak ebben a részben, *szakvezetéssel ár </t>
  </si>
  <si>
    <t>700-2100 (1900-3000)*</t>
  </si>
  <si>
    <t xml:space="preserve">tárlatvezetéses az Ócsai Tájház/Templom látogatás, ill. a kettő kombináltan itt (*egyéb ár, a programos, ill. vezetett túrákra,  a létszám adatok viszont a lenti táblázatban szerepelnek!) </t>
  </si>
  <si>
    <t>500-700 (1100-2000)*</t>
  </si>
  <si>
    <t>kiállítás szakvezetés nélkül ( *egyéb ár, a tematikus programos, v. szakvezetéses kiállítás létszám adata a lenti táblázatban! )</t>
  </si>
  <si>
    <t>650-1000 (850-1300)*</t>
  </si>
  <si>
    <t>kiállítás szakvezetés nélkül ( *egyéb ár, a tematikus programos, v. szakvezetéses kiállítás létszám adata a lenti táblázatban! Kb.7600 fő)</t>
  </si>
  <si>
    <t>550-750 (1200-1600)*</t>
  </si>
  <si>
    <t>kiállítás szakvezetés nélkül ( *egyéb ár, a tematikus programos, v. szakvezetéses kiállítás létszám adata a lenti táblázatban!)</t>
  </si>
  <si>
    <t>500-700 (800-1100)*</t>
  </si>
  <si>
    <t>Átalakítás alatt a kert 2022.júliustól zárva tart! A kertbe a belépés díjtalan, de fizet a kiállításért+szakvezetéssel  ( *egyéb ár, egyéb tematikus programos, v. egyéb szakvezetéses programok létszám adata a lenti táblázatban! Kb.1600 fő)</t>
  </si>
  <si>
    <t>megj.: 100 Ft-os regisztrációs jegy mindenhol egységesen opció</t>
  </si>
  <si>
    <t>(100 Ft reg.jegy is van)700-3000</t>
  </si>
  <si>
    <t>A szakvezetéses barlangtúrák és a tárlatvezetéses (de túrák nélküli) Ócsai Tájház/Templom létszám adatok a fenti blokkban vannak!</t>
  </si>
  <si>
    <t>Víz világnapja programok, Farmosi Gólyaváró, Föld Napja programok, Madarak és Fák napja, Kökörcsin Nap, Ipoly-völgy kincsei, Dunavirág Ünnep, Dinnyési Madárkavalkád, Európai Madármegfigyelő Nap, Dömösi Zöld Forgatag, DINPI25 Trail futóverseny, 25.éves jubileumi DINPI teljesítménytúra, Tatai Vadlúd Sokadalom (kb.16000fő), Nemzeti Parkok Hete</t>
  </si>
  <si>
    <t>3300-4400</t>
  </si>
  <si>
    <t>20000-40000*(meghirdetett ár étkezés nélküli*+étk.kb.20eFt)</t>
  </si>
  <si>
    <t>Cincér tábor 1-2, MTVA 1-2, Lenvirág 1-2, Lenge 1-2 +Madarász gyűrűző táborok (ez utóbbi ingyenes)</t>
  </si>
  <si>
    <t>600-2800*</t>
  </si>
  <si>
    <t>* ár pl. Bunker túra (Kökörcsin Ház Erdei Iskola)</t>
  </si>
  <si>
    <t>Jókai kora, Jókai bora</t>
  </si>
  <si>
    <t>díjtalan</t>
  </si>
  <si>
    <t>18500-38000</t>
  </si>
  <si>
    <t>a kombinált, szakvezetéses túrát is tartalmazó létszámok a szakvezetéses túráknál</t>
  </si>
  <si>
    <t>(100 Ft reg.jegy is) 1000-1500</t>
  </si>
  <si>
    <t>iskolai és felnőtt</t>
  </si>
  <si>
    <t>(100 Ft reg.jegy is) 700-1200</t>
  </si>
  <si>
    <t>a kombinált, szakvezetéses túrát is tartalmazó ár és létszám nélkül</t>
  </si>
  <si>
    <t>(100 Ft reg.jegy is) 100-21000</t>
  </si>
  <si>
    <t>egyéb mobil kiállítás, erdőmerülés, fotós, csillagászati, fénycsapdás, szentjánosbogaras, mesetúra, élőszavas mesehallgatás, kézműves fogl., szakkörök, pizsamaparty, szülinapi zsúr, protokolláris, sajtóesemény, és egyéb környezeti nevelés, stb.</t>
  </si>
  <si>
    <t>6600-255000</t>
  </si>
  <si>
    <t>Ócsai Tájház, Jókai-kert, Sas-hegyi Látogatóközpont</t>
  </si>
  <si>
    <t>3700-8000</t>
  </si>
  <si>
    <t>Királyréti Hiúz Ház Erdei Iskola és Látogatóközpont</t>
  </si>
  <si>
    <t>A 2022. évi látogatóstatisztika a feltüntetett egyéb kategóriák tekintetében legyen összhangban az előző évi összesítésekkel.</t>
  </si>
  <si>
    <t>Belépőjegy ára (tól-ig; Ft/fő)</t>
  </si>
  <si>
    <t>1300-2300</t>
  </si>
  <si>
    <t>Szakvezetéses! Két barlangos kombinált jegy: 2900-3700</t>
  </si>
  <si>
    <t>1500-2300</t>
  </si>
  <si>
    <t>2000-3500</t>
  </si>
  <si>
    <t>szakvezetéses létszám és ár</t>
  </si>
  <si>
    <t>500-14000*</t>
  </si>
  <si>
    <t>szakvezetéses létszám és ár, *ár külön programmal</t>
  </si>
  <si>
    <t>950-1600 (1150-2500)*</t>
  </si>
  <si>
    <t xml:space="preserve"> *szakvezetéses ár, a létszám adat összevontan itt szerepel</t>
  </si>
  <si>
    <t>650-2000 (1800-2900)*</t>
  </si>
  <si>
    <t xml:space="preserve">tárlatvezetéses az Ócsai Tájház/Templom látogatás, ill. a kettő kombináltan (*ár infó a programos, ill. vezetett túrákra, de ezek a létszám adatok viszont a lenti táblázatban szerepelnek) </t>
  </si>
  <si>
    <t>350-700 (1050-1900)*</t>
  </si>
  <si>
    <t xml:space="preserve"> *szakvezetéses díj, de ennek létszám adata a lenti táblázatban</t>
  </si>
  <si>
    <t>600-900 (800-1200)*</t>
  </si>
  <si>
    <t>550-750 (1100-1500)*</t>
  </si>
  <si>
    <t>450-650 (500-1050)*</t>
  </si>
  <si>
    <t>A kertbe a belépés díjtalan, a kiállításért fizet ( *ár a tematikus programos, v. szakvezetéses, létszám adata a lenti táblázatban!)</t>
  </si>
  <si>
    <t>Szolgáltatás ára (tól-ig; Ft/fő)</t>
  </si>
  <si>
    <t>Szakvezetéses túra, nyílt túra (kombinált túrákkal együtt)</t>
  </si>
  <si>
    <t>(100 Ft reg.jegy is van) 550-2900</t>
  </si>
  <si>
    <t>Madarak és Fák napja, Kulturális Örökség Napok, Európai Madármegfigyelő Nap, Tatai Vadlúd Sokadalom, Tündérkapu Nap</t>
  </si>
  <si>
    <t>3200-4200</t>
  </si>
  <si>
    <t>23760-48000*(étkezéssel*)</t>
  </si>
  <si>
    <t>Manó+Cincér1-2+ MTVA+ Lenvirág + Hiúz + Lenge+Madarász</t>
  </si>
  <si>
    <t>600-2600*</t>
  </si>
  <si>
    <t>800-34000</t>
  </si>
  <si>
    <t>17000-34000</t>
  </si>
  <si>
    <t>a kombinált, szakvezetéses túrát is tartalmazó létszám a szakvezetéses túráknál</t>
  </si>
  <si>
    <t>(100 Ft reg.jegy is) 550-800</t>
  </si>
  <si>
    <t>(100 Ft reg.jegy is) 650-1100</t>
  </si>
  <si>
    <t>(100 Ft reg.jegy is) 950-20000</t>
  </si>
  <si>
    <t>egyéb mobil kiállítás, erdőmerülés, fotós, csillagászati, fénycsapdás, szentjánosbogaras, mesetúra, élőszavas mesehallgatás, kézműves fogl., szakkörök, pizsamaparty, szülinapi zsúr, protokolláris, sajtóesemény, stb.</t>
  </si>
  <si>
    <t>Épület/terem bérbeadása (pl. filmforgatás)</t>
  </si>
  <si>
    <t>6300-255000</t>
  </si>
  <si>
    <t>3500-6600</t>
  </si>
  <si>
    <t>A 2021. évi látogatóstatisztika a feltüntetett egyéb kategóriák tekintetében legyen összhangban az előző évi összesítésekkel.</t>
  </si>
  <si>
    <t>Csónak- és kenutúra</t>
  </si>
  <si>
    <t>A Duna-Ipoly Nemzeti Park Igazgatóság ökoturisztikai bemutatóhelyeinek regisztrált látogatói (2022)</t>
  </si>
  <si>
    <t>A Duna-Ipoly Nemzeti Park Igazgatóság ökoturisztikai szolgáltatásainak regisztrált igénybevevői (2022)</t>
  </si>
  <si>
    <t>A nemzeti park igazgatóság ökoturisztikai bemutatóhelyeinek regisztrált látogatói (2021)</t>
  </si>
  <si>
    <t>A Duna-Ipoly Nemzeti Park Igazgatóság ökoturisztikai bemutatóhelyeinek regisztrált látogatói (2021)</t>
  </si>
  <si>
    <t>A Duna-Ipoly Nemzeti Park Igazgatóság ökoturisztikai bemutatóhelyeinek regisztrált látogatói (2020)</t>
  </si>
  <si>
    <t>A nemzeti park igazgatóság ökoturisztikai szolgáltatásainak regisztrált igénybevevői (2020)</t>
  </si>
  <si>
    <t>A Duna-Ipoly Nemzeti Park Igazgatóság ökoturisztikai szolgáltatásainak regisztrált igénybevevői (2019)</t>
  </si>
  <si>
    <t>A Duna-Ipoly Nemzeti Park Igazgatóság ökoturisztikai bemutatóhelyeinek regisztrált látogatói (2019)</t>
  </si>
  <si>
    <t>A nemzeti park igazgatóság ökoturisztikai szolgáltatásainak regisztrált igénybevevői (2018)</t>
  </si>
  <si>
    <t>A Duna-Ipoly Nemzeti Park Igazgatóság ökoturisztikai bemutatóhelyeinek regisztrált látogatói (2015)</t>
  </si>
  <si>
    <t>A Duna-Ipoly Nemzeti Park Igazgatóság ökoturisztikai bemutatóhelyeinek regisztrált látogatói (2016)</t>
  </si>
  <si>
    <t>A Duna-Ipoly Nemzeti Park Igazgatóság ökoturisztikai bemutatóhelyeinek regisztrált látogatói (2017)</t>
  </si>
  <si>
    <t>A Duna-Ipoly Nemzeti Park Igazgatóság ökoturisztikai bemutatóhelyeinek regisztrált látogatói (2018)</t>
  </si>
  <si>
    <t>Szálláshelyek nemzeti park igazgatósági működtetésben (2021)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</si>
</sst>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9"/>
      <name val="Book Antiqua"/>
      <family val="1"/>
    </font>
    <font>
      <i/>
      <sz val="11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1"/>
      <color indexed="10"/>
      <name val="Book Antiqua"/>
      <family val="1"/>
    </font>
    <font>
      <b/>
      <sz val="11"/>
      <color indexed="10"/>
      <name val="Book Antiqua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3"/>
      <name val="Book Antiqua"/>
      <family val="1"/>
    </font>
    <font>
      <b/>
      <sz val="12"/>
      <name val="Book Antiqua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0" tint="-0.4999699890613556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double"/>
      <top style="thin"/>
      <bottom style="double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double"/>
    </border>
    <border>
      <left style="double"/>
      <right/>
      <top style="thin"/>
      <bottom/>
    </border>
    <border>
      <left/>
      <right style="double"/>
      <top style="thin"/>
      <bottom style="thin"/>
    </border>
    <border>
      <left style="medium"/>
      <right style="thin"/>
      <top/>
      <bottom style="double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/>
      <top style="thin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33" borderId="12" xfId="0" applyFont="1" applyFill="1" applyBorder="1" applyAlignment="1">
      <alignment horizontal="left" wrapText="1"/>
    </xf>
    <xf numFmtId="3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wrapText="1"/>
    </xf>
    <xf numFmtId="0" fontId="4" fillId="33" borderId="16" xfId="0" applyFont="1" applyFill="1" applyBorder="1" applyAlignment="1">
      <alignment horizontal="left" wrapText="1"/>
    </xf>
    <xf numFmtId="3" fontId="4" fillId="33" borderId="15" xfId="0" applyNumberFormat="1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3" fontId="6" fillId="0" borderId="17" xfId="0" applyNumberFormat="1" applyFont="1" applyFill="1" applyBorder="1" applyAlignment="1">
      <alignment horizontal="center" wrapText="1"/>
    </xf>
    <xf numFmtId="3" fontId="6" fillId="0" borderId="18" xfId="0" applyNumberFormat="1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horizontal="left" vertical="center" wrapText="1"/>
    </xf>
    <xf numFmtId="3" fontId="7" fillId="0" borderId="21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3" fontId="6" fillId="0" borderId="21" xfId="0" applyNumberFormat="1" applyFont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5" fillId="0" borderId="20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3" fontId="0" fillId="0" borderId="0" xfId="0" applyNumberFormat="1" applyAlignment="1">
      <alignment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3" fontId="5" fillId="0" borderId="26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4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left" wrapText="1"/>
    </xf>
    <xf numFmtId="0" fontId="4" fillId="0" borderId="28" xfId="0" applyFont="1" applyBorder="1" applyAlignment="1">
      <alignment vertical="center"/>
    </xf>
    <xf numFmtId="0" fontId="4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4" fillId="33" borderId="32" xfId="0" applyFont="1" applyFill="1" applyBorder="1" applyAlignment="1">
      <alignment horizontal="left" wrapText="1"/>
    </xf>
    <xf numFmtId="3" fontId="5" fillId="0" borderId="33" xfId="0" applyNumberFormat="1" applyFont="1" applyFill="1" applyBorder="1" applyAlignment="1">
      <alignment horizontal="center" wrapText="1"/>
    </xf>
    <xf numFmtId="0" fontId="2" fillId="35" borderId="34" xfId="0" applyFont="1" applyFill="1" applyBorder="1" applyAlignment="1">
      <alignment horizontal="center"/>
    </xf>
    <xf numFmtId="0" fontId="2" fillId="35" borderId="35" xfId="0" applyFont="1" applyFill="1" applyBorder="1" applyAlignment="1">
      <alignment/>
    </xf>
    <xf numFmtId="0" fontId="2" fillId="35" borderId="36" xfId="0" applyFont="1" applyFill="1" applyBorder="1" applyAlignment="1">
      <alignment/>
    </xf>
    <xf numFmtId="0" fontId="2" fillId="35" borderId="37" xfId="0" applyFont="1" applyFill="1" applyBorder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5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2" fillId="35" borderId="34" xfId="0" applyFont="1" applyFill="1" applyBorder="1" applyAlignment="1">
      <alignment horizontal="center" wrapText="1"/>
    </xf>
    <xf numFmtId="0" fontId="2" fillId="35" borderId="35" xfId="0" applyFont="1" applyFill="1" applyBorder="1" applyAlignment="1">
      <alignment wrapText="1"/>
    </xf>
    <xf numFmtId="0" fontId="2" fillId="35" borderId="36" xfId="0" applyFont="1" applyFill="1" applyBorder="1" applyAlignment="1">
      <alignment wrapText="1"/>
    </xf>
    <xf numFmtId="0" fontId="2" fillId="35" borderId="37" xfId="0" applyFont="1" applyFill="1" applyBorder="1" applyAlignment="1">
      <alignment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33" borderId="25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2" fillId="35" borderId="41" xfId="0" applyFont="1" applyFill="1" applyBorder="1" applyAlignment="1">
      <alignment/>
    </xf>
    <xf numFmtId="0" fontId="2" fillId="35" borderId="42" xfId="0" applyFont="1" applyFill="1" applyBorder="1" applyAlignment="1">
      <alignment/>
    </xf>
    <xf numFmtId="0" fontId="2" fillId="35" borderId="43" xfId="0" applyFont="1" applyFill="1" applyBorder="1" applyAlignment="1">
      <alignment/>
    </xf>
    <xf numFmtId="0" fontId="4" fillId="0" borderId="23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5" fillId="0" borderId="44" xfId="0" applyFont="1" applyBorder="1" applyAlignment="1">
      <alignment wrapText="1"/>
    </xf>
    <xf numFmtId="0" fontId="5" fillId="0" borderId="45" xfId="0" applyFont="1" applyBorder="1" applyAlignment="1">
      <alignment wrapText="1"/>
    </xf>
    <xf numFmtId="0" fontId="5" fillId="0" borderId="46" xfId="0" applyFont="1" applyBorder="1" applyAlignment="1">
      <alignment wrapText="1"/>
    </xf>
    <xf numFmtId="0" fontId="2" fillId="35" borderId="47" xfId="0" applyFont="1" applyFill="1" applyBorder="1" applyAlignment="1">
      <alignment horizontal="center" wrapText="1"/>
    </xf>
    <xf numFmtId="0" fontId="2" fillId="35" borderId="48" xfId="0" applyFont="1" applyFill="1" applyBorder="1" applyAlignment="1">
      <alignment horizontal="center" wrapText="1"/>
    </xf>
    <xf numFmtId="0" fontId="2" fillId="35" borderId="49" xfId="0" applyFon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3" borderId="24" xfId="0" applyNumberFormat="1" applyFont="1" applyFill="1" applyBorder="1" applyAlignment="1">
      <alignment horizontal="center" vertical="center" wrapText="1"/>
    </xf>
    <xf numFmtId="3" fontId="5" fillId="33" borderId="25" xfId="0" applyNumberFormat="1" applyFont="1" applyFill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3" fontId="5" fillId="33" borderId="50" xfId="0" applyNumberFormat="1" applyFont="1" applyFill="1" applyBorder="1" applyAlignment="1">
      <alignment horizontal="center" vertical="center" wrapText="1"/>
    </xf>
    <xf numFmtId="3" fontId="5" fillId="33" borderId="39" xfId="0" applyNumberFormat="1" applyFont="1" applyFill="1" applyBorder="1" applyAlignment="1">
      <alignment horizontal="center" vertical="center" wrapText="1"/>
    </xf>
    <xf numFmtId="3" fontId="5" fillId="33" borderId="40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2" fillId="35" borderId="51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52" xfId="0" applyFont="1" applyFill="1" applyBorder="1" applyAlignment="1">
      <alignment/>
    </xf>
    <xf numFmtId="0" fontId="2" fillId="35" borderId="53" xfId="0" applyFont="1" applyFill="1" applyBorder="1" applyAlignment="1">
      <alignment/>
    </xf>
    <xf numFmtId="0" fontId="2" fillId="35" borderId="54" xfId="0" applyFont="1" applyFill="1" applyBorder="1" applyAlignment="1">
      <alignment/>
    </xf>
    <xf numFmtId="0" fontId="2" fillId="35" borderId="55" xfId="0" applyFont="1" applyFill="1" applyBorder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0" fillId="0" borderId="24" xfId="0" applyFont="1" applyBorder="1" applyAlignment="1">
      <alignment horizontal="left" wrapText="1"/>
    </xf>
    <xf numFmtId="0" fontId="10" fillId="0" borderId="25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3" fontId="4" fillId="33" borderId="15" xfId="0" applyNumberFormat="1" applyFont="1" applyFill="1" applyBorder="1" applyAlignment="1">
      <alignment horizontal="center" vertical="center" wrapText="1"/>
    </xf>
    <xf numFmtId="3" fontId="4" fillId="33" borderId="31" xfId="0" applyNumberFormat="1" applyFont="1" applyFill="1" applyBorder="1" applyAlignment="1">
      <alignment horizontal="center" vertical="center" wrapText="1"/>
    </xf>
    <xf numFmtId="3" fontId="4" fillId="33" borderId="56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33" borderId="15" xfId="0" applyFont="1" applyFill="1" applyBorder="1" applyAlignment="1">
      <alignment horizontal="center" wrapText="1"/>
    </xf>
    <xf numFmtId="0" fontId="4" fillId="33" borderId="31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6" fillId="33" borderId="15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/>
    </xf>
    <xf numFmtId="3" fontId="28" fillId="0" borderId="22" xfId="0" applyNumberFormat="1" applyFont="1" applyFill="1" applyBorder="1" applyAlignment="1">
      <alignment horizontal="center" vertical="center" wrapText="1"/>
    </xf>
    <xf numFmtId="3" fontId="28" fillId="0" borderId="26" xfId="0" applyNumberFormat="1" applyFont="1" applyFill="1" applyBorder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Normal" xfId="46"/>
    <cellStyle name="Comma" xfId="47"/>
    <cellStyle name="Comma [0]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="75" zoomScaleNormal="75" zoomScaleSheetLayoutView="75" zoomScalePageLayoutView="0" workbookViewId="0" topLeftCell="A1">
      <selection activeCell="A1" sqref="A1:I1"/>
    </sheetView>
  </sheetViews>
  <sheetFormatPr defaultColWidth="9.140625" defaultRowHeight="12.75"/>
  <cols>
    <col min="1" max="1" width="3.57421875" style="0" bestFit="1" customWidth="1"/>
    <col min="2" max="2" width="4.7109375" style="0" customWidth="1"/>
    <col min="3" max="3" width="46.28125" style="0" customWidth="1"/>
    <col min="4" max="4" width="21.28125" style="0" bestFit="1" customWidth="1"/>
    <col min="5" max="5" width="25.00390625" style="0" bestFit="1" customWidth="1"/>
    <col min="6" max="6" width="13.8515625" style="0" bestFit="1" customWidth="1"/>
    <col min="7" max="7" width="26.28125" style="0" bestFit="1" customWidth="1"/>
    <col min="8" max="8" width="54.00390625" style="0" customWidth="1"/>
    <col min="11" max="11" width="29.28125" style="0" customWidth="1"/>
  </cols>
  <sheetData>
    <row r="1" spans="1:9" ht="18" thickTop="1">
      <c r="A1" s="58" t="s">
        <v>226</v>
      </c>
      <c r="B1" s="59"/>
      <c r="C1" s="59"/>
      <c r="D1" s="59"/>
      <c r="E1" s="59"/>
      <c r="F1" s="59"/>
      <c r="G1" s="60"/>
      <c r="H1" s="60"/>
      <c r="I1" s="61"/>
    </row>
    <row r="2" spans="1:8" ht="14.25">
      <c r="A2" s="71" t="s">
        <v>0</v>
      </c>
      <c r="B2" s="72"/>
      <c r="C2" s="73"/>
      <c r="D2" s="1" t="s">
        <v>1</v>
      </c>
      <c r="E2" s="1" t="s">
        <v>2</v>
      </c>
      <c r="F2" s="1" t="s">
        <v>3</v>
      </c>
      <c r="G2" s="2" t="s">
        <v>17</v>
      </c>
      <c r="H2" s="3" t="s">
        <v>5</v>
      </c>
    </row>
    <row r="3" spans="1:8" ht="14.25">
      <c r="A3" s="4">
        <v>1</v>
      </c>
      <c r="B3" s="62" t="s">
        <v>29</v>
      </c>
      <c r="C3" s="63"/>
      <c r="D3" s="5">
        <v>34280</v>
      </c>
      <c r="E3" s="5">
        <v>1077</v>
      </c>
      <c r="F3" s="30">
        <v>35357</v>
      </c>
      <c r="G3" s="5" t="s">
        <v>63</v>
      </c>
      <c r="H3" s="5" t="s">
        <v>64</v>
      </c>
    </row>
    <row r="4" spans="1:8" ht="14.25">
      <c r="A4" s="8">
        <v>2</v>
      </c>
      <c r="B4" s="62" t="s">
        <v>30</v>
      </c>
      <c r="C4" s="63"/>
      <c r="D4" s="5">
        <v>28744</v>
      </c>
      <c r="E4" s="5">
        <v>864</v>
      </c>
      <c r="F4" s="30">
        <v>29608</v>
      </c>
      <c r="G4" s="5" t="s">
        <v>65</v>
      </c>
      <c r="H4" s="5"/>
    </row>
    <row r="5" spans="1:8" ht="14.25">
      <c r="A5" s="8">
        <v>4</v>
      </c>
      <c r="B5" s="62" t="s">
        <v>31</v>
      </c>
      <c r="C5" s="63"/>
      <c r="D5" s="5">
        <v>49865</v>
      </c>
      <c r="E5" s="5">
        <v>0</v>
      </c>
      <c r="F5" s="30">
        <v>49865</v>
      </c>
      <c r="G5" s="5" t="s">
        <v>66</v>
      </c>
      <c r="H5" s="5"/>
    </row>
    <row r="6" spans="1:8" ht="14.25">
      <c r="A6" s="4">
        <v>5</v>
      </c>
      <c r="B6" s="62" t="s">
        <v>32</v>
      </c>
      <c r="C6" s="63"/>
      <c r="D6" s="5">
        <v>3493</v>
      </c>
      <c r="E6" s="5">
        <v>522</v>
      </c>
      <c r="F6" s="30">
        <v>4015</v>
      </c>
      <c r="G6" s="5" t="s">
        <v>67</v>
      </c>
      <c r="H6" s="5"/>
    </row>
    <row r="7" spans="1:8" ht="14.25">
      <c r="A7" s="8">
        <v>6</v>
      </c>
      <c r="B7" s="62" t="s">
        <v>68</v>
      </c>
      <c r="C7" s="77"/>
      <c r="D7" s="5">
        <v>5964</v>
      </c>
      <c r="E7" s="5">
        <v>2556</v>
      </c>
      <c r="F7" s="6">
        <v>8520</v>
      </c>
      <c r="G7" s="7" t="s">
        <v>69</v>
      </c>
      <c r="H7" s="50"/>
    </row>
    <row r="8" spans="1:8" ht="14.25">
      <c r="A8" s="4">
        <v>7</v>
      </c>
      <c r="B8" s="62" t="s">
        <v>33</v>
      </c>
      <c r="C8" s="77"/>
      <c r="D8" s="5">
        <v>1980</v>
      </c>
      <c r="E8" s="5">
        <v>1046</v>
      </c>
      <c r="F8" s="6">
        <v>3026</v>
      </c>
      <c r="G8" s="7"/>
      <c r="H8" s="50" t="s">
        <v>50</v>
      </c>
    </row>
    <row r="9" spans="1:8" ht="14.25">
      <c r="A9" s="8">
        <v>8</v>
      </c>
      <c r="B9" s="62" t="s">
        <v>34</v>
      </c>
      <c r="C9" s="77"/>
      <c r="D9" s="5">
        <v>15471</v>
      </c>
      <c r="E9" s="5">
        <v>4746</v>
      </c>
      <c r="F9" s="6">
        <v>20217</v>
      </c>
      <c r="G9" s="7" t="s">
        <v>66</v>
      </c>
      <c r="H9" s="50"/>
    </row>
    <row r="10" spans="1:8" ht="14.25">
      <c r="A10" s="4">
        <v>9</v>
      </c>
      <c r="B10" s="62" t="s">
        <v>35</v>
      </c>
      <c r="C10" s="77"/>
      <c r="D10" s="5">
        <v>2237</v>
      </c>
      <c r="E10" s="5">
        <v>23</v>
      </c>
      <c r="F10" s="6">
        <v>2260</v>
      </c>
      <c r="G10" s="7"/>
      <c r="H10" s="50" t="s">
        <v>50</v>
      </c>
    </row>
    <row r="11" spans="1:8" ht="28.5">
      <c r="A11" s="8">
        <v>10</v>
      </c>
      <c r="B11" s="62" t="s">
        <v>36</v>
      </c>
      <c r="C11" s="77"/>
      <c r="D11" s="5">
        <v>1057</v>
      </c>
      <c r="E11" s="5">
        <v>90</v>
      </c>
      <c r="F11" s="6">
        <v>1147</v>
      </c>
      <c r="G11" s="7" t="s">
        <v>70</v>
      </c>
      <c r="H11" s="50" t="s">
        <v>51</v>
      </c>
    </row>
    <row r="12" spans="1:8" ht="15" thickBot="1">
      <c r="A12" s="4">
        <v>11</v>
      </c>
      <c r="B12" s="62" t="s">
        <v>71</v>
      </c>
      <c r="C12" s="77"/>
      <c r="D12" s="5">
        <v>0</v>
      </c>
      <c r="E12" s="5">
        <v>1271</v>
      </c>
      <c r="F12" s="6">
        <v>1271</v>
      </c>
      <c r="G12" s="7"/>
      <c r="H12" s="50"/>
    </row>
    <row r="13" spans="1:8" ht="18.75" customHeight="1" thickBot="1" thickTop="1">
      <c r="A13" s="64" t="s">
        <v>6</v>
      </c>
      <c r="B13" s="65"/>
      <c r="C13" s="66"/>
      <c r="D13" s="31">
        <f>SUM(D3:D12)</f>
        <v>143091</v>
      </c>
      <c r="E13" s="31">
        <f>SUM(E3:E12)</f>
        <v>12195</v>
      </c>
      <c r="F13" s="32">
        <f>SUM(F3:F12)</f>
        <v>155286</v>
      </c>
      <c r="G13" s="33"/>
      <c r="H13" s="9"/>
    </row>
    <row r="14" spans="1:8" ht="14.25" thickBot="1" thickTop="1">
      <c r="A14" s="34"/>
      <c r="B14" s="34"/>
      <c r="C14" s="34"/>
      <c r="D14" s="34"/>
      <c r="E14" s="34"/>
      <c r="F14" s="34"/>
      <c r="G14" s="34"/>
      <c r="H14" s="34"/>
    </row>
    <row r="15" spans="1:8" ht="18" thickTop="1">
      <c r="A15" s="67" t="s">
        <v>72</v>
      </c>
      <c r="B15" s="68"/>
      <c r="C15" s="68"/>
      <c r="D15" s="68"/>
      <c r="E15" s="68"/>
      <c r="F15" s="68"/>
      <c r="G15" s="69"/>
      <c r="H15" s="70"/>
    </row>
    <row r="16" spans="1:8" ht="14.25">
      <c r="A16" s="109" t="s">
        <v>7</v>
      </c>
      <c r="B16" s="110"/>
      <c r="C16" s="111"/>
      <c r="D16" s="10" t="s">
        <v>1</v>
      </c>
      <c r="E16" s="10" t="s">
        <v>2</v>
      </c>
      <c r="F16" s="10" t="s">
        <v>3</v>
      </c>
      <c r="G16" s="11" t="s">
        <v>18</v>
      </c>
      <c r="H16" s="12" t="s">
        <v>5</v>
      </c>
    </row>
    <row r="17" spans="1:8" ht="16.5" customHeight="1">
      <c r="A17" s="78" t="s">
        <v>8</v>
      </c>
      <c r="B17" s="79"/>
      <c r="C17" s="80"/>
      <c r="D17" s="5">
        <v>10848</v>
      </c>
      <c r="E17" s="5">
        <v>5984</v>
      </c>
      <c r="F17" s="6">
        <v>16832</v>
      </c>
      <c r="G17" s="7" t="s">
        <v>73</v>
      </c>
      <c r="H17" s="13"/>
    </row>
    <row r="18" spans="1:8" ht="16.5" customHeight="1">
      <c r="A18" s="78" t="s">
        <v>9</v>
      </c>
      <c r="B18" s="79"/>
      <c r="C18" s="80"/>
      <c r="D18" s="5">
        <v>67</v>
      </c>
      <c r="E18" s="5">
        <v>17236</v>
      </c>
      <c r="F18" s="6">
        <v>17303</v>
      </c>
      <c r="G18" s="7" t="s">
        <v>74</v>
      </c>
      <c r="H18" s="13"/>
    </row>
    <row r="19" spans="1:8" ht="16.5" customHeight="1">
      <c r="A19" s="74" t="s">
        <v>10</v>
      </c>
      <c r="B19" s="112"/>
      <c r="C19" s="113"/>
      <c r="D19" s="14">
        <v>2499</v>
      </c>
      <c r="E19" s="14">
        <v>0</v>
      </c>
      <c r="F19" s="6">
        <v>2499</v>
      </c>
      <c r="G19" s="15" t="s">
        <v>75</v>
      </c>
      <c r="H19" s="13" t="s">
        <v>76</v>
      </c>
    </row>
    <row r="20" spans="1:8" ht="16.5" customHeight="1">
      <c r="A20" s="74" t="s">
        <v>22</v>
      </c>
      <c r="B20" s="75"/>
      <c r="C20" s="76"/>
      <c r="D20" s="14">
        <v>217</v>
      </c>
      <c r="E20" s="14">
        <v>399</v>
      </c>
      <c r="F20" s="6">
        <v>616</v>
      </c>
      <c r="G20" s="15" t="s">
        <v>77</v>
      </c>
      <c r="H20" s="17" t="s">
        <v>78</v>
      </c>
    </row>
    <row r="21" spans="1:11" ht="16.5" customHeight="1">
      <c r="A21" s="114" t="s">
        <v>23</v>
      </c>
      <c r="B21" s="115"/>
      <c r="C21" s="115"/>
      <c r="D21" s="14">
        <v>7659</v>
      </c>
      <c r="E21" s="14">
        <v>254</v>
      </c>
      <c r="F21" s="6">
        <v>7913</v>
      </c>
      <c r="G21" s="15" t="s">
        <v>79</v>
      </c>
      <c r="H21" s="13"/>
      <c r="J21" s="35"/>
      <c r="K21" s="35"/>
    </row>
    <row r="22" spans="1:8" ht="16.5" customHeight="1">
      <c r="A22" s="114" t="s">
        <v>216</v>
      </c>
      <c r="B22" s="116"/>
      <c r="C22" s="116"/>
      <c r="D22" s="14">
        <v>196</v>
      </c>
      <c r="E22" s="14">
        <v>126</v>
      </c>
      <c r="F22" s="6">
        <v>322</v>
      </c>
      <c r="G22" s="15" t="s">
        <v>80</v>
      </c>
      <c r="H22" s="13"/>
    </row>
    <row r="23" spans="1:8" ht="16.5" customHeight="1">
      <c r="A23" s="74" t="s">
        <v>21</v>
      </c>
      <c r="B23" s="75"/>
      <c r="C23" s="76"/>
      <c r="D23" s="14">
        <v>9</v>
      </c>
      <c r="E23" s="14">
        <v>0</v>
      </c>
      <c r="F23" s="6">
        <v>9</v>
      </c>
      <c r="G23" s="15">
        <v>19200</v>
      </c>
      <c r="H23" s="17"/>
    </row>
    <row r="24" spans="1:8" ht="15" customHeight="1">
      <c r="A24" s="74" t="s">
        <v>20</v>
      </c>
      <c r="B24" s="75"/>
      <c r="C24" s="76"/>
      <c r="D24" s="14">
        <v>517</v>
      </c>
      <c r="E24" s="14">
        <v>929</v>
      </c>
      <c r="F24" s="6">
        <v>1446</v>
      </c>
      <c r="G24" s="15" t="s">
        <v>81</v>
      </c>
      <c r="H24" s="17"/>
    </row>
    <row r="25" spans="1:8" ht="16.5" customHeight="1">
      <c r="A25" s="84" t="s">
        <v>11</v>
      </c>
      <c r="B25" s="85"/>
      <c r="C25" s="16" t="s">
        <v>82</v>
      </c>
      <c r="D25" s="18">
        <v>75</v>
      </c>
      <c r="E25" s="18">
        <v>0</v>
      </c>
      <c r="F25" s="6">
        <v>75</v>
      </c>
      <c r="G25" s="19" t="s">
        <v>83</v>
      </c>
      <c r="H25" s="17"/>
    </row>
    <row r="26" spans="1:8" ht="16.5" customHeight="1">
      <c r="A26" s="84" t="s">
        <v>11</v>
      </c>
      <c r="B26" s="85"/>
      <c r="C26" s="16" t="s">
        <v>84</v>
      </c>
      <c r="D26" s="18">
        <v>209</v>
      </c>
      <c r="E26" s="18">
        <v>0</v>
      </c>
      <c r="F26" s="6">
        <v>209</v>
      </c>
      <c r="G26" s="19" t="s">
        <v>85</v>
      </c>
      <c r="H26" s="17"/>
    </row>
    <row r="27" spans="1:8" ht="16.5" customHeight="1">
      <c r="A27" s="84" t="s">
        <v>11</v>
      </c>
      <c r="B27" s="85"/>
      <c r="C27" s="16" t="s">
        <v>37</v>
      </c>
      <c r="D27" s="18">
        <v>92</v>
      </c>
      <c r="E27" s="18">
        <v>3121</v>
      </c>
      <c r="F27" s="6">
        <v>3213</v>
      </c>
      <c r="G27" s="19"/>
      <c r="H27" s="17"/>
    </row>
    <row r="28" spans="1:8" ht="16.5" customHeight="1">
      <c r="A28" s="84" t="s">
        <v>11</v>
      </c>
      <c r="B28" s="85"/>
      <c r="C28" s="16" t="s">
        <v>86</v>
      </c>
      <c r="D28" s="18">
        <v>1748</v>
      </c>
      <c r="E28" s="18">
        <v>478</v>
      </c>
      <c r="F28" s="6">
        <v>2226</v>
      </c>
      <c r="G28" s="19"/>
      <c r="H28" s="17"/>
    </row>
    <row r="29" spans="1:8" ht="16.5" customHeight="1" thickBot="1">
      <c r="A29" s="84" t="s">
        <v>11</v>
      </c>
      <c r="B29" s="85"/>
      <c r="C29" s="16" t="s">
        <v>87</v>
      </c>
      <c r="D29" s="18">
        <v>3300</v>
      </c>
      <c r="E29" s="18">
        <v>0</v>
      </c>
      <c r="F29" s="6">
        <v>3300</v>
      </c>
      <c r="G29" s="19"/>
      <c r="H29" s="17"/>
    </row>
    <row r="30" spans="1:8" ht="18.75" customHeight="1" thickBot="1" thickTop="1">
      <c r="A30" s="86" t="s">
        <v>12</v>
      </c>
      <c r="B30" s="87"/>
      <c r="C30" s="88"/>
      <c r="D30" s="41">
        <f>SUM(D17:D29)</f>
        <v>27436</v>
      </c>
      <c r="E30" s="41">
        <f>SUM(E17:E29)</f>
        <v>28527</v>
      </c>
      <c r="F30" s="20">
        <f>SUM(F17:F29)</f>
        <v>55963</v>
      </c>
      <c r="G30" s="21"/>
      <c r="H30" s="22"/>
    </row>
    <row r="31" spans="1:8" ht="14.25" thickBot="1" thickTop="1">
      <c r="A31" s="34"/>
      <c r="B31" s="34"/>
      <c r="C31" s="34"/>
      <c r="D31" s="34"/>
      <c r="E31" s="34"/>
      <c r="F31" s="36"/>
      <c r="G31" s="34"/>
      <c r="H31" s="34"/>
    </row>
    <row r="32" spans="1:8" ht="18" customHeight="1" thickTop="1">
      <c r="A32" s="89" t="s">
        <v>88</v>
      </c>
      <c r="B32" s="90"/>
      <c r="C32" s="90"/>
      <c r="D32" s="90"/>
      <c r="E32" s="90"/>
      <c r="F32" s="90"/>
      <c r="G32" s="90"/>
      <c r="H32" s="91"/>
    </row>
    <row r="33" spans="1:8" ht="17.25">
      <c r="A33" s="37"/>
      <c r="B33" s="38"/>
      <c r="C33" s="39"/>
      <c r="D33" s="40"/>
      <c r="E33" s="38"/>
      <c r="F33" s="39"/>
      <c r="G33" s="11" t="s">
        <v>4</v>
      </c>
      <c r="H33" s="12" t="s">
        <v>5</v>
      </c>
    </row>
    <row r="34" spans="1:8" ht="16.5" customHeight="1">
      <c r="A34" s="100" t="s">
        <v>13</v>
      </c>
      <c r="B34" s="101"/>
      <c r="C34" s="102"/>
      <c r="D34" s="92">
        <v>1883</v>
      </c>
      <c r="E34" s="93"/>
      <c r="F34" s="94"/>
      <c r="G34" s="7" t="s">
        <v>89</v>
      </c>
      <c r="H34" s="13" t="s">
        <v>61</v>
      </c>
    </row>
    <row r="35" spans="1:8" ht="17.25" customHeight="1" thickBot="1">
      <c r="A35" s="64" t="s">
        <v>14</v>
      </c>
      <c r="B35" s="95"/>
      <c r="C35" s="96"/>
      <c r="D35" s="97">
        <v>3841</v>
      </c>
      <c r="E35" s="98"/>
      <c r="F35" s="99"/>
      <c r="G35" s="23"/>
      <c r="H35" s="13"/>
    </row>
    <row r="36" ht="14.25" thickBot="1" thickTop="1"/>
    <row r="37" spans="1:8" ht="20.25" customHeight="1" thickBot="1">
      <c r="A37" s="106" t="s">
        <v>15</v>
      </c>
      <c r="B37" s="107"/>
      <c r="C37" s="108"/>
      <c r="D37" s="24">
        <f>(F13+F30)</f>
        <v>211249</v>
      </c>
      <c r="E37" s="25"/>
      <c r="F37" s="25"/>
      <c r="G37" s="25"/>
      <c r="H37" s="25"/>
    </row>
    <row r="38" spans="1:8" ht="20.25" customHeight="1" thickBot="1">
      <c r="A38" s="103" t="s">
        <v>16</v>
      </c>
      <c r="B38" s="104"/>
      <c r="C38" s="105"/>
      <c r="D38" s="24">
        <v>1883</v>
      </c>
      <c r="E38" s="25"/>
      <c r="F38" s="25"/>
      <c r="G38" s="25"/>
      <c r="H38" s="25"/>
    </row>
    <row r="39" spans="1:8" ht="20.25" customHeight="1" thickBot="1">
      <c r="A39" s="81" t="s">
        <v>24</v>
      </c>
      <c r="B39" s="82"/>
      <c r="C39" s="83"/>
      <c r="D39" s="26">
        <f>(D37+D38)</f>
        <v>213132</v>
      </c>
      <c r="E39" s="27"/>
      <c r="F39" s="27"/>
      <c r="G39" s="27"/>
      <c r="H39" s="27"/>
    </row>
    <row r="40" spans="1:11" ht="14.25">
      <c r="A40" s="27"/>
      <c r="B40" s="27"/>
      <c r="C40" s="27"/>
      <c r="D40" s="27"/>
      <c r="E40" s="27"/>
      <c r="F40" s="27"/>
      <c r="G40" s="27"/>
      <c r="H40" s="27"/>
      <c r="J40" s="28"/>
      <c r="K40" s="28"/>
    </row>
    <row r="41" spans="1:11" s="28" customFormat="1" ht="14.25">
      <c r="A41" s="29" t="s">
        <v>25</v>
      </c>
      <c r="B41" s="29"/>
      <c r="C41" s="29"/>
      <c r="D41" s="29"/>
      <c r="E41" s="29"/>
      <c r="F41" s="29"/>
      <c r="G41" s="29"/>
      <c r="H41" s="29"/>
      <c r="J41"/>
      <c r="K41"/>
    </row>
    <row r="42" spans="1:8" ht="14.25">
      <c r="A42" s="29" t="s">
        <v>26</v>
      </c>
      <c r="B42" s="29"/>
      <c r="C42" s="29"/>
      <c r="D42" s="29"/>
      <c r="E42" s="29"/>
      <c r="F42" s="29"/>
      <c r="G42" s="29"/>
      <c r="H42" s="29"/>
    </row>
    <row r="43" spans="1:8" ht="14.25">
      <c r="A43" s="29" t="s">
        <v>27</v>
      </c>
      <c r="B43" s="27"/>
      <c r="C43" s="27"/>
      <c r="D43" s="27"/>
      <c r="E43" s="27"/>
      <c r="F43" s="27"/>
      <c r="G43" s="27"/>
      <c r="H43" s="27"/>
    </row>
    <row r="44" spans="1:8" ht="14.25">
      <c r="A44" s="29" t="s">
        <v>28</v>
      </c>
      <c r="B44" s="27"/>
      <c r="C44" s="27"/>
      <c r="D44" s="27"/>
      <c r="E44" s="27"/>
      <c r="F44" s="27"/>
      <c r="G44" s="27"/>
      <c r="H44" s="27"/>
    </row>
  </sheetData>
  <sheetProtection/>
  <mergeCells count="37">
    <mergeCell ref="A29:B29"/>
    <mergeCell ref="A34:C34"/>
    <mergeCell ref="A38:C38"/>
    <mergeCell ref="A37:C37"/>
    <mergeCell ref="A16:C16"/>
    <mergeCell ref="A18:C18"/>
    <mergeCell ref="A19:C19"/>
    <mergeCell ref="A20:C20"/>
    <mergeCell ref="A21:C21"/>
    <mergeCell ref="A22:C22"/>
    <mergeCell ref="A39:C39"/>
    <mergeCell ref="A25:B25"/>
    <mergeCell ref="A26:B26"/>
    <mergeCell ref="A27:B27"/>
    <mergeCell ref="A28:B28"/>
    <mergeCell ref="A30:C30"/>
    <mergeCell ref="A32:H32"/>
    <mergeCell ref="D34:F34"/>
    <mergeCell ref="A35:C35"/>
    <mergeCell ref="D35:F35"/>
    <mergeCell ref="A23:C23"/>
    <mergeCell ref="A24:C24"/>
    <mergeCell ref="B7:C7"/>
    <mergeCell ref="B8:C8"/>
    <mergeCell ref="B9:C9"/>
    <mergeCell ref="A17:C17"/>
    <mergeCell ref="B10:C10"/>
    <mergeCell ref="B11:C11"/>
    <mergeCell ref="B12:C12"/>
    <mergeCell ref="B6:C6"/>
    <mergeCell ref="A13:C13"/>
    <mergeCell ref="A15:H15"/>
    <mergeCell ref="A2:C2"/>
    <mergeCell ref="B3:C3"/>
    <mergeCell ref="B4:C4"/>
    <mergeCell ref="B5:C5"/>
    <mergeCell ref="A1:I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51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2.75"/>
  <cols>
    <col min="1" max="1" width="3.57421875" style="0" bestFit="1" customWidth="1"/>
    <col min="2" max="2" width="4.7109375" style="0" customWidth="1"/>
    <col min="3" max="3" width="46.28125" style="0" customWidth="1"/>
    <col min="4" max="4" width="21.28125" style="0" bestFit="1" customWidth="1"/>
    <col min="5" max="5" width="25.00390625" style="0" bestFit="1" customWidth="1"/>
    <col min="6" max="6" width="13.8515625" style="0" bestFit="1" customWidth="1"/>
    <col min="7" max="7" width="26.28125" style="0" bestFit="1" customWidth="1"/>
    <col min="8" max="8" width="54.00390625" style="0" customWidth="1"/>
  </cols>
  <sheetData>
    <row r="1" spans="1:9" ht="18" thickTop="1">
      <c r="A1" s="58" t="s">
        <v>227</v>
      </c>
      <c r="B1" s="59"/>
      <c r="C1" s="59"/>
      <c r="D1" s="59"/>
      <c r="E1" s="59"/>
      <c r="F1" s="59"/>
      <c r="G1" s="60"/>
      <c r="H1" s="60"/>
      <c r="I1" s="61"/>
    </row>
    <row r="2" spans="1:8" ht="14.25">
      <c r="A2" s="71" t="s">
        <v>0</v>
      </c>
      <c r="B2" s="72"/>
      <c r="C2" s="73"/>
      <c r="D2" s="1" t="s">
        <v>1</v>
      </c>
      <c r="E2" s="1" t="s">
        <v>2</v>
      </c>
      <c r="F2" s="1" t="s">
        <v>3</v>
      </c>
      <c r="G2" s="2" t="s">
        <v>17</v>
      </c>
      <c r="H2" s="3" t="s">
        <v>5</v>
      </c>
    </row>
    <row r="3" spans="1:8" ht="14.25">
      <c r="A3" s="4">
        <v>1</v>
      </c>
      <c r="B3" s="62" t="s">
        <v>29</v>
      </c>
      <c r="C3" s="63"/>
      <c r="D3" s="5">
        <v>34222</v>
      </c>
      <c r="E3" s="5">
        <v>984</v>
      </c>
      <c r="F3" s="30">
        <v>35206</v>
      </c>
      <c r="G3" s="5" t="s">
        <v>63</v>
      </c>
      <c r="H3" s="5" t="s">
        <v>64</v>
      </c>
    </row>
    <row r="4" spans="1:8" ht="14.25">
      <c r="A4" s="8">
        <v>2</v>
      </c>
      <c r="B4" s="62" t="s">
        <v>30</v>
      </c>
      <c r="C4" s="63"/>
      <c r="D4" s="5">
        <v>29147</v>
      </c>
      <c r="E4" s="5">
        <v>1094</v>
      </c>
      <c r="F4" s="30">
        <v>30241</v>
      </c>
      <c r="G4" s="5" t="s">
        <v>65</v>
      </c>
      <c r="H4" s="5"/>
    </row>
    <row r="5" spans="1:8" ht="14.25">
      <c r="A5" s="4">
        <v>3</v>
      </c>
      <c r="B5" s="62" t="s">
        <v>31</v>
      </c>
      <c r="C5" s="63"/>
      <c r="D5" s="5">
        <v>47414</v>
      </c>
      <c r="E5" s="5">
        <v>0</v>
      </c>
      <c r="F5" s="30">
        <v>47414</v>
      </c>
      <c r="G5" s="5" t="s">
        <v>66</v>
      </c>
      <c r="H5" s="5"/>
    </row>
    <row r="6" spans="1:8" ht="14.25">
      <c r="A6" s="8">
        <v>4</v>
      </c>
      <c r="B6" s="62" t="s">
        <v>32</v>
      </c>
      <c r="C6" s="63"/>
      <c r="D6" s="5">
        <v>5725</v>
      </c>
      <c r="E6" s="5">
        <v>220</v>
      </c>
      <c r="F6" s="30">
        <v>5945</v>
      </c>
      <c r="G6" s="5" t="s">
        <v>67</v>
      </c>
      <c r="H6" s="5"/>
    </row>
    <row r="7" spans="1:8" ht="14.25">
      <c r="A7" s="4">
        <v>5</v>
      </c>
      <c r="B7" s="62" t="s">
        <v>68</v>
      </c>
      <c r="C7" s="77"/>
      <c r="D7" s="5">
        <v>7439</v>
      </c>
      <c r="E7" s="5">
        <v>3154</v>
      </c>
      <c r="F7" s="30">
        <v>10593</v>
      </c>
      <c r="G7" s="7" t="s">
        <v>69</v>
      </c>
      <c r="H7" s="50"/>
    </row>
    <row r="8" spans="1:8" ht="14.25">
      <c r="A8" s="8">
        <v>6</v>
      </c>
      <c r="B8" s="62" t="s">
        <v>33</v>
      </c>
      <c r="C8" s="77"/>
      <c r="D8" s="5">
        <v>1840</v>
      </c>
      <c r="E8" s="5">
        <v>1199</v>
      </c>
      <c r="F8" s="30">
        <v>3039</v>
      </c>
      <c r="G8" s="7"/>
      <c r="H8" s="50" t="s">
        <v>50</v>
      </c>
    </row>
    <row r="9" spans="1:8" ht="14.25">
      <c r="A9" s="4">
        <v>7</v>
      </c>
      <c r="B9" s="62" t="s">
        <v>34</v>
      </c>
      <c r="C9" s="77"/>
      <c r="D9" s="5">
        <v>17548</v>
      </c>
      <c r="E9" s="5">
        <v>3397</v>
      </c>
      <c r="F9" s="6">
        <v>20945</v>
      </c>
      <c r="G9" s="7" t="s">
        <v>66</v>
      </c>
      <c r="H9" s="50"/>
    </row>
    <row r="10" spans="1:8" ht="14.25">
      <c r="A10" s="8">
        <v>8</v>
      </c>
      <c r="B10" s="62" t="s">
        <v>35</v>
      </c>
      <c r="C10" s="77"/>
      <c r="D10" s="5">
        <v>1809</v>
      </c>
      <c r="E10" s="5">
        <v>496</v>
      </c>
      <c r="F10" s="6">
        <v>2305</v>
      </c>
      <c r="G10" s="7"/>
      <c r="H10" s="50" t="s">
        <v>50</v>
      </c>
    </row>
    <row r="11" spans="1:8" ht="28.5">
      <c r="A11" s="4">
        <v>9</v>
      </c>
      <c r="B11" s="62" t="s">
        <v>36</v>
      </c>
      <c r="C11" s="77"/>
      <c r="D11" s="5">
        <v>1168</v>
      </c>
      <c r="E11" s="5">
        <v>200</v>
      </c>
      <c r="F11" s="6">
        <v>1368</v>
      </c>
      <c r="G11" s="7" t="s">
        <v>90</v>
      </c>
      <c r="H11" s="50" t="s">
        <v>51</v>
      </c>
    </row>
    <row r="12" spans="1:8" ht="15" thickBot="1">
      <c r="A12" s="8">
        <v>10</v>
      </c>
      <c r="B12" s="62" t="s">
        <v>71</v>
      </c>
      <c r="C12" s="77"/>
      <c r="D12" s="5">
        <v>0</v>
      </c>
      <c r="E12" s="5">
        <v>2934</v>
      </c>
      <c r="F12" s="6">
        <v>2934</v>
      </c>
      <c r="G12" s="7"/>
      <c r="H12" s="50"/>
    </row>
    <row r="13" spans="1:8" ht="18.75" customHeight="1" thickBot="1" thickTop="1">
      <c r="A13" s="64" t="s">
        <v>6</v>
      </c>
      <c r="B13" s="65"/>
      <c r="C13" s="66"/>
      <c r="D13" s="31">
        <f>SUM(D3:D12)</f>
        <v>146312</v>
      </c>
      <c r="E13" s="31">
        <f>SUM(E3:E12)</f>
        <v>13678</v>
      </c>
      <c r="F13" s="32">
        <f>SUM(F3:F12)</f>
        <v>159990</v>
      </c>
      <c r="G13" s="33"/>
      <c r="H13" s="9"/>
    </row>
    <row r="14" spans="1:8" ht="14.25" thickBot="1" thickTop="1">
      <c r="A14" s="34"/>
      <c r="B14" s="34"/>
      <c r="C14" s="34"/>
      <c r="D14" s="34"/>
      <c r="E14" s="34"/>
      <c r="F14" s="34"/>
      <c r="G14" s="34"/>
      <c r="H14" s="34"/>
    </row>
    <row r="15" spans="1:8" ht="18" thickTop="1">
      <c r="A15" s="67" t="s">
        <v>91</v>
      </c>
      <c r="B15" s="68"/>
      <c r="C15" s="68"/>
      <c r="D15" s="68"/>
      <c r="E15" s="68"/>
      <c r="F15" s="68"/>
      <c r="G15" s="69"/>
      <c r="H15" s="70"/>
    </row>
    <row r="16" spans="1:8" ht="14.25">
      <c r="A16" s="109" t="s">
        <v>7</v>
      </c>
      <c r="B16" s="110"/>
      <c r="C16" s="111"/>
      <c r="D16" s="10" t="s">
        <v>1</v>
      </c>
      <c r="E16" s="10" t="s">
        <v>2</v>
      </c>
      <c r="F16" s="10" t="s">
        <v>3</v>
      </c>
      <c r="G16" s="11" t="s">
        <v>18</v>
      </c>
      <c r="H16" s="12" t="s">
        <v>5</v>
      </c>
    </row>
    <row r="17" spans="1:8" ht="16.5" customHeight="1">
      <c r="A17" s="78" t="s">
        <v>8</v>
      </c>
      <c r="B17" s="79"/>
      <c r="C17" s="80"/>
      <c r="D17" s="5">
        <v>9838</v>
      </c>
      <c r="E17" s="5">
        <v>5320</v>
      </c>
      <c r="F17" s="6">
        <v>15158</v>
      </c>
      <c r="G17" s="7" t="s">
        <v>92</v>
      </c>
      <c r="H17" s="13"/>
    </row>
    <row r="18" spans="1:8" ht="16.5" customHeight="1">
      <c r="A18" s="78" t="s">
        <v>9</v>
      </c>
      <c r="B18" s="79"/>
      <c r="C18" s="80"/>
      <c r="D18" s="5">
        <v>308</v>
      </c>
      <c r="E18" s="5">
        <v>21223</v>
      </c>
      <c r="F18" s="6">
        <v>21531</v>
      </c>
      <c r="G18" s="7">
        <v>250</v>
      </c>
      <c r="H18" s="13"/>
    </row>
    <row r="19" spans="1:8" ht="16.5" customHeight="1">
      <c r="A19" s="74" t="s">
        <v>10</v>
      </c>
      <c r="B19" s="112"/>
      <c r="C19" s="113"/>
      <c r="D19" s="14">
        <v>3175</v>
      </c>
      <c r="E19" s="14">
        <v>0</v>
      </c>
      <c r="F19" s="6">
        <v>3175</v>
      </c>
      <c r="G19" s="15" t="s">
        <v>93</v>
      </c>
      <c r="H19" s="13" t="s">
        <v>76</v>
      </c>
    </row>
    <row r="20" spans="1:8" ht="16.5" customHeight="1">
      <c r="A20" s="74" t="s">
        <v>22</v>
      </c>
      <c r="B20" s="75"/>
      <c r="C20" s="76"/>
      <c r="D20" s="14">
        <v>115</v>
      </c>
      <c r="E20" s="14">
        <v>729</v>
      </c>
      <c r="F20" s="6">
        <v>844</v>
      </c>
      <c r="G20" s="15" t="s">
        <v>94</v>
      </c>
      <c r="H20" s="17" t="s">
        <v>78</v>
      </c>
    </row>
    <row r="21" spans="1:10" ht="16.5" customHeight="1">
      <c r="A21" s="114" t="s">
        <v>23</v>
      </c>
      <c r="B21" s="115"/>
      <c r="C21" s="115"/>
      <c r="D21" s="14">
        <v>8069</v>
      </c>
      <c r="E21" s="14">
        <v>181</v>
      </c>
      <c r="F21" s="6">
        <v>8250</v>
      </c>
      <c r="G21" s="15" t="s">
        <v>95</v>
      </c>
      <c r="H21" s="13"/>
      <c r="J21" s="35"/>
    </row>
    <row r="22" spans="1:8" ht="16.5" customHeight="1">
      <c r="A22" s="114" t="s">
        <v>19</v>
      </c>
      <c r="B22" s="116"/>
      <c r="C22" s="116"/>
      <c r="D22" s="14">
        <v>187</v>
      </c>
      <c r="E22" s="14">
        <v>26</v>
      </c>
      <c r="F22" s="6">
        <v>213</v>
      </c>
      <c r="G22" s="15" t="s">
        <v>80</v>
      </c>
      <c r="H22" s="13"/>
    </row>
    <row r="23" spans="1:8" ht="16.5" customHeight="1">
      <c r="A23" s="74" t="s">
        <v>21</v>
      </c>
      <c r="B23" s="75"/>
      <c r="C23" s="76"/>
      <c r="D23" s="14">
        <v>0</v>
      </c>
      <c r="E23" s="14">
        <v>0</v>
      </c>
      <c r="F23" s="6">
        <v>0</v>
      </c>
      <c r="G23" s="15"/>
      <c r="H23" s="17"/>
    </row>
    <row r="24" spans="1:8" ht="15" customHeight="1">
      <c r="A24" s="74" t="s">
        <v>20</v>
      </c>
      <c r="B24" s="75"/>
      <c r="C24" s="76"/>
      <c r="D24" s="14">
        <v>500</v>
      </c>
      <c r="E24" s="14">
        <v>978</v>
      </c>
      <c r="F24" s="6">
        <v>1478</v>
      </c>
      <c r="G24" s="15" t="s">
        <v>81</v>
      </c>
      <c r="H24" s="17"/>
    </row>
    <row r="25" spans="1:8" ht="16.5" customHeight="1">
      <c r="A25" s="84" t="s">
        <v>11</v>
      </c>
      <c r="B25" s="85"/>
      <c r="C25" s="16" t="s">
        <v>82</v>
      </c>
      <c r="D25" s="14">
        <v>114</v>
      </c>
      <c r="E25" s="14">
        <v>0</v>
      </c>
      <c r="F25" s="6">
        <v>114</v>
      </c>
      <c r="G25" s="19" t="s">
        <v>83</v>
      </c>
      <c r="H25" s="17"/>
    </row>
    <row r="26" spans="1:8" ht="16.5" customHeight="1">
      <c r="A26" s="84" t="s">
        <v>11</v>
      </c>
      <c r="B26" s="85"/>
      <c r="C26" s="16" t="s">
        <v>84</v>
      </c>
      <c r="D26" s="18">
        <v>137</v>
      </c>
      <c r="E26" s="18">
        <v>0</v>
      </c>
      <c r="F26" s="6">
        <v>137</v>
      </c>
      <c r="G26" s="19" t="s">
        <v>85</v>
      </c>
      <c r="H26" s="17"/>
    </row>
    <row r="27" spans="1:8" ht="16.5" customHeight="1">
      <c r="A27" s="84" t="s">
        <v>11</v>
      </c>
      <c r="B27" s="85"/>
      <c r="C27" s="16" t="s">
        <v>37</v>
      </c>
      <c r="D27" s="18">
        <v>0</v>
      </c>
      <c r="E27" s="18">
        <v>1385</v>
      </c>
      <c r="F27" s="6">
        <v>1385</v>
      </c>
      <c r="G27" s="19"/>
      <c r="H27" s="17"/>
    </row>
    <row r="28" spans="1:8" ht="16.5" customHeight="1" thickBot="1">
      <c r="A28" s="84" t="s">
        <v>11</v>
      </c>
      <c r="B28" s="85"/>
      <c r="C28" s="16" t="s">
        <v>39</v>
      </c>
      <c r="D28" s="18">
        <v>4500</v>
      </c>
      <c r="E28" s="18">
        <v>0</v>
      </c>
      <c r="F28" s="6">
        <v>4500</v>
      </c>
      <c r="G28" s="19"/>
      <c r="H28" s="17"/>
    </row>
    <row r="29" spans="1:8" ht="18.75" customHeight="1" thickBot="1" thickTop="1">
      <c r="A29" s="86" t="s">
        <v>12</v>
      </c>
      <c r="B29" s="87"/>
      <c r="C29" s="88"/>
      <c r="D29" s="41">
        <f>SUM(D18:D28)</f>
        <v>17105</v>
      </c>
      <c r="E29" s="41">
        <f>SUM(E18:E28)</f>
        <v>24522</v>
      </c>
      <c r="F29" s="20">
        <f>SUM(F17:F28)</f>
        <v>56785</v>
      </c>
      <c r="G29" s="21"/>
      <c r="H29" s="22"/>
    </row>
    <row r="30" spans="1:8" ht="14.25" thickBot="1" thickTop="1">
      <c r="A30" s="34"/>
      <c r="B30" s="34"/>
      <c r="C30" s="34"/>
      <c r="D30" s="34"/>
      <c r="E30" s="34"/>
      <c r="F30" s="36"/>
      <c r="G30" s="34"/>
      <c r="H30" s="34"/>
    </row>
    <row r="31" spans="1:8" ht="18" customHeight="1" thickTop="1">
      <c r="A31" s="89" t="s">
        <v>96</v>
      </c>
      <c r="B31" s="90"/>
      <c r="C31" s="90"/>
      <c r="D31" s="90"/>
      <c r="E31" s="90"/>
      <c r="F31" s="90"/>
      <c r="G31" s="90"/>
      <c r="H31" s="91"/>
    </row>
    <row r="32" spans="1:8" ht="17.25">
      <c r="A32" s="37"/>
      <c r="B32" s="38"/>
      <c r="C32" s="39"/>
      <c r="D32" s="40"/>
      <c r="E32" s="38"/>
      <c r="F32" s="39"/>
      <c r="G32" s="11" t="s">
        <v>4</v>
      </c>
      <c r="H32" s="12" t="s">
        <v>5</v>
      </c>
    </row>
    <row r="33" spans="1:8" ht="16.5" customHeight="1">
      <c r="A33" s="100" t="s">
        <v>13</v>
      </c>
      <c r="B33" s="101"/>
      <c r="C33" s="102"/>
      <c r="D33" s="92">
        <v>1962</v>
      </c>
      <c r="E33" s="93"/>
      <c r="F33" s="94"/>
      <c r="G33" s="7" t="s">
        <v>89</v>
      </c>
      <c r="H33" s="13" t="s">
        <v>61</v>
      </c>
    </row>
    <row r="34" spans="1:8" ht="17.25" customHeight="1" thickBot="1">
      <c r="A34" s="64" t="s">
        <v>14</v>
      </c>
      <c r="B34" s="95"/>
      <c r="C34" s="96"/>
      <c r="D34" s="97">
        <v>4418</v>
      </c>
      <c r="E34" s="98"/>
      <c r="F34" s="99"/>
      <c r="G34" s="23"/>
      <c r="H34" s="13"/>
    </row>
    <row r="35" ht="14.25" thickBot="1" thickTop="1"/>
    <row r="36" spans="1:8" ht="20.25" customHeight="1" thickBot="1">
      <c r="A36" s="106" t="s">
        <v>15</v>
      </c>
      <c r="B36" s="107"/>
      <c r="C36" s="108"/>
      <c r="D36" s="24">
        <f>(F13+F29)</f>
        <v>216775</v>
      </c>
      <c r="E36" s="25"/>
      <c r="F36" s="25"/>
      <c r="G36" s="25"/>
      <c r="H36" s="25"/>
    </row>
    <row r="37" spans="1:8" ht="20.25" customHeight="1" thickBot="1">
      <c r="A37" s="103" t="s">
        <v>16</v>
      </c>
      <c r="B37" s="104"/>
      <c r="C37" s="105"/>
      <c r="D37" s="24">
        <v>1962</v>
      </c>
      <c r="E37" s="25"/>
      <c r="F37" s="25"/>
      <c r="G37" s="25"/>
      <c r="H37" s="25"/>
    </row>
    <row r="38" spans="1:8" ht="20.25" customHeight="1" thickBot="1">
      <c r="A38" s="81" t="s">
        <v>24</v>
      </c>
      <c r="B38" s="82"/>
      <c r="C38" s="83"/>
      <c r="D38" s="26">
        <f>(D36+D37)</f>
        <v>218737</v>
      </c>
      <c r="E38" s="27"/>
      <c r="F38" s="27"/>
      <c r="G38" s="27"/>
      <c r="H38" s="27"/>
    </row>
    <row r="39" spans="1:10" ht="14.25">
      <c r="A39" s="27"/>
      <c r="B39" s="27"/>
      <c r="C39" s="27"/>
      <c r="D39" s="27"/>
      <c r="E39" s="27"/>
      <c r="F39" s="27"/>
      <c r="G39" s="27"/>
      <c r="H39" s="27"/>
      <c r="J39" s="28"/>
    </row>
    <row r="40" spans="1:10" s="28" customFormat="1" ht="14.25">
      <c r="A40" s="29" t="s">
        <v>25</v>
      </c>
      <c r="B40" s="29"/>
      <c r="C40" s="29"/>
      <c r="D40" s="29"/>
      <c r="E40" s="29"/>
      <c r="F40" s="29"/>
      <c r="G40" s="29"/>
      <c r="H40" s="29"/>
      <c r="J40"/>
    </row>
    <row r="41" spans="1:8" ht="14.25">
      <c r="A41" s="29" t="s">
        <v>26</v>
      </c>
      <c r="B41" s="29"/>
      <c r="C41" s="29"/>
      <c r="D41" s="29"/>
      <c r="E41" s="29"/>
      <c r="F41" s="29"/>
      <c r="G41" s="29"/>
      <c r="H41" s="29"/>
    </row>
    <row r="42" spans="1:8" ht="14.25">
      <c r="A42" s="29" t="s">
        <v>27</v>
      </c>
      <c r="B42" s="27"/>
      <c r="C42" s="27"/>
      <c r="D42" s="27"/>
      <c r="E42" s="27"/>
      <c r="F42" s="27"/>
      <c r="G42" s="27"/>
      <c r="H42" s="27"/>
    </row>
    <row r="43" spans="1:8" ht="14.25">
      <c r="A43" s="29" t="s">
        <v>38</v>
      </c>
      <c r="B43" s="27"/>
      <c r="C43" s="27"/>
      <c r="D43" s="27"/>
      <c r="E43" s="27"/>
      <c r="F43" s="27"/>
      <c r="G43" s="27"/>
      <c r="H43" s="27"/>
    </row>
  </sheetData>
  <sheetProtection/>
  <mergeCells count="36">
    <mergeCell ref="A1:I1"/>
    <mergeCell ref="A37:C37"/>
    <mergeCell ref="A38:C38"/>
    <mergeCell ref="A33:C33"/>
    <mergeCell ref="A34:C34"/>
    <mergeCell ref="A29:C29"/>
    <mergeCell ref="A25:B25"/>
    <mergeCell ref="A26:B26"/>
    <mergeCell ref="A27:B27"/>
    <mergeCell ref="A28:B28"/>
    <mergeCell ref="A36:C36"/>
    <mergeCell ref="A19:C19"/>
    <mergeCell ref="A20:C20"/>
    <mergeCell ref="A21:C21"/>
    <mergeCell ref="A22:C22"/>
    <mergeCell ref="A23:C23"/>
    <mergeCell ref="A15:H15"/>
    <mergeCell ref="B9:C9"/>
    <mergeCell ref="B10:C10"/>
    <mergeCell ref="A31:H31"/>
    <mergeCell ref="D33:F33"/>
    <mergeCell ref="D34:F34"/>
    <mergeCell ref="A24:C24"/>
    <mergeCell ref="A13:C13"/>
    <mergeCell ref="A16:C16"/>
    <mergeCell ref="A17:C17"/>
    <mergeCell ref="A18:C18"/>
    <mergeCell ref="B11:C11"/>
    <mergeCell ref="B12:C12"/>
    <mergeCell ref="A2:C2"/>
    <mergeCell ref="B3:C3"/>
    <mergeCell ref="B4:C4"/>
    <mergeCell ref="B5:C5"/>
    <mergeCell ref="B6:C6"/>
    <mergeCell ref="B7:C7"/>
    <mergeCell ref="B8:C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.57421875" style="0" bestFit="1" customWidth="1"/>
    <col min="2" max="2" width="4.7109375" style="0" customWidth="1"/>
    <col min="3" max="3" width="46.28125" style="0" customWidth="1"/>
    <col min="4" max="4" width="21.28125" style="0" bestFit="1" customWidth="1"/>
    <col min="5" max="5" width="25.00390625" style="0" bestFit="1" customWidth="1"/>
    <col min="6" max="6" width="13.8515625" style="0" bestFit="1" customWidth="1"/>
    <col min="7" max="7" width="26.28125" style="0" bestFit="1" customWidth="1"/>
    <col min="8" max="8" width="54.00390625" style="0" customWidth="1"/>
    <col min="11" max="11" width="29.28125" style="0" customWidth="1"/>
  </cols>
  <sheetData>
    <row r="1" spans="1:9" ht="18" thickTop="1">
      <c r="A1" s="58" t="s">
        <v>228</v>
      </c>
      <c r="B1" s="59"/>
      <c r="C1" s="59"/>
      <c r="D1" s="59"/>
      <c r="E1" s="59"/>
      <c r="F1" s="59"/>
      <c r="G1" s="60"/>
      <c r="H1" s="60"/>
      <c r="I1" s="61"/>
    </row>
    <row r="2" spans="1:8" ht="14.25">
      <c r="A2" s="71" t="s">
        <v>0</v>
      </c>
      <c r="B2" s="72"/>
      <c r="C2" s="73"/>
      <c r="D2" s="1" t="s">
        <v>1</v>
      </c>
      <c r="E2" s="1" t="s">
        <v>2</v>
      </c>
      <c r="F2" s="1" t="s">
        <v>3</v>
      </c>
      <c r="G2" s="2" t="s">
        <v>17</v>
      </c>
      <c r="H2" s="3" t="s">
        <v>5</v>
      </c>
    </row>
    <row r="3" spans="1:8" ht="14.25">
      <c r="A3" s="4">
        <v>1</v>
      </c>
      <c r="B3" s="62" t="s">
        <v>29</v>
      </c>
      <c r="C3" s="63"/>
      <c r="D3" s="5">
        <v>35428</v>
      </c>
      <c r="E3" s="5">
        <v>896</v>
      </c>
      <c r="F3" s="30">
        <v>36324</v>
      </c>
      <c r="G3" s="5" t="s">
        <v>97</v>
      </c>
      <c r="H3" s="5" t="s">
        <v>64</v>
      </c>
    </row>
    <row r="4" spans="1:8" ht="14.25">
      <c r="A4" s="8">
        <v>2</v>
      </c>
      <c r="B4" s="62" t="s">
        <v>30</v>
      </c>
      <c r="C4" s="63"/>
      <c r="D4" s="5">
        <v>32865</v>
      </c>
      <c r="E4" s="5">
        <v>923</v>
      </c>
      <c r="F4" s="30">
        <v>33788</v>
      </c>
      <c r="G4" s="5" t="s">
        <v>98</v>
      </c>
      <c r="H4" s="5"/>
    </row>
    <row r="5" spans="1:8" ht="14.25">
      <c r="A5" s="4">
        <v>3</v>
      </c>
      <c r="B5" s="62" t="s">
        <v>31</v>
      </c>
      <c r="C5" s="63"/>
      <c r="D5" s="5">
        <v>62720</v>
      </c>
      <c r="E5" s="5">
        <v>0</v>
      </c>
      <c r="F5" s="30">
        <v>62720</v>
      </c>
      <c r="G5" s="5" t="s">
        <v>99</v>
      </c>
      <c r="H5" s="5"/>
    </row>
    <row r="6" spans="1:8" ht="14.25">
      <c r="A6" s="8">
        <v>4</v>
      </c>
      <c r="B6" s="62" t="s">
        <v>32</v>
      </c>
      <c r="C6" s="63"/>
      <c r="D6" s="5">
        <v>6171</v>
      </c>
      <c r="E6" s="5">
        <v>341</v>
      </c>
      <c r="F6" s="30">
        <v>6512</v>
      </c>
      <c r="G6" s="5" t="s">
        <v>67</v>
      </c>
      <c r="H6" s="5"/>
    </row>
    <row r="7" spans="1:8" ht="14.25">
      <c r="A7" s="4">
        <v>5</v>
      </c>
      <c r="B7" s="62" t="s">
        <v>40</v>
      </c>
      <c r="C7" s="77"/>
      <c r="D7" s="5">
        <v>9469</v>
      </c>
      <c r="E7" s="5">
        <v>2821</v>
      </c>
      <c r="F7" s="30">
        <v>12926</v>
      </c>
      <c r="G7" s="7" t="s">
        <v>100</v>
      </c>
      <c r="H7" s="50"/>
    </row>
    <row r="8" spans="1:8" ht="14.25">
      <c r="A8" s="8">
        <v>6</v>
      </c>
      <c r="B8" s="62" t="s">
        <v>33</v>
      </c>
      <c r="C8" s="77"/>
      <c r="D8" s="5">
        <v>2079</v>
      </c>
      <c r="E8" s="5">
        <v>1283</v>
      </c>
      <c r="F8" s="6">
        <v>3362</v>
      </c>
      <c r="G8" s="7" t="s">
        <v>101</v>
      </c>
      <c r="H8" s="50" t="s">
        <v>50</v>
      </c>
    </row>
    <row r="9" spans="1:8" ht="14.25">
      <c r="A9" s="4">
        <v>7</v>
      </c>
      <c r="B9" s="62" t="s">
        <v>34</v>
      </c>
      <c r="C9" s="77"/>
      <c r="D9" s="5">
        <v>19900</v>
      </c>
      <c r="E9" s="5">
        <v>3273</v>
      </c>
      <c r="F9" s="6">
        <v>23173</v>
      </c>
      <c r="G9" s="7" t="s">
        <v>67</v>
      </c>
      <c r="H9" s="50"/>
    </row>
    <row r="10" spans="1:8" ht="14.25">
      <c r="A10" s="8">
        <v>8</v>
      </c>
      <c r="B10" s="62" t="s">
        <v>35</v>
      </c>
      <c r="C10" s="77"/>
      <c r="D10" s="5">
        <v>1757</v>
      </c>
      <c r="E10" s="5">
        <v>1661</v>
      </c>
      <c r="F10" s="6">
        <v>3418</v>
      </c>
      <c r="G10" s="7"/>
      <c r="H10" s="50" t="s">
        <v>50</v>
      </c>
    </row>
    <row r="11" spans="1:8" ht="29.25" thickBot="1">
      <c r="A11" s="4">
        <v>9</v>
      </c>
      <c r="B11" s="62" t="s">
        <v>36</v>
      </c>
      <c r="C11" s="77"/>
      <c r="D11" s="5">
        <v>738</v>
      </c>
      <c r="E11" s="5">
        <v>400</v>
      </c>
      <c r="F11" s="6">
        <v>1138</v>
      </c>
      <c r="G11" s="7" t="s">
        <v>90</v>
      </c>
      <c r="H11" s="50" t="s">
        <v>51</v>
      </c>
    </row>
    <row r="12" spans="1:8" ht="18.75" customHeight="1" thickBot="1">
      <c r="A12" s="64" t="s">
        <v>6</v>
      </c>
      <c r="B12" s="65"/>
      <c r="C12" s="66"/>
      <c r="D12" s="31"/>
      <c r="E12" s="31"/>
      <c r="F12" s="32">
        <f>SUM(F3:F11)</f>
        <v>183361</v>
      </c>
      <c r="G12" s="52"/>
      <c r="H12" s="9"/>
    </row>
    <row r="13" spans="1:8" ht="14.25" thickBot="1" thickTop="1">
      <c r="A13" s="34"/>
      <c r="B13" s="34"/>
      <c r="C13" s="34"/>
      <c r="D13" s="34"/>
      <c r="E13" s="34"/>
      <c r="F13" s="34"/>
      <c r="G13" s="34"/>
      <c r="H13" s="34"/>
    </row>
    <row r="14" spans="1:8" ht="18" thickTop="1">
      <c r="A14" s="67" t="s">
        <v>102</v>
      </c>
      <c r="B14" s="68"/>
      <c r="C14" s="68"/>
      <c r="D14" s="68"/>
      <c r="E14" s="68"/>
      <c r="F14" s="68"/>
      <c r="G14" s="69"/>
      <c r="H14" s="70"/>
    </row>
    <row r="15" spans="1:8" ht="14.25">
      <c r="A15" s="109" t="s">
        <v>7</v>
      </c>
      <c r="B15" s="110"/>
      <c r="C15" s="111"/>
      <c r="D15" s="10" t="s">
        <v>1</v>
      </c>
      <c r="E15" s="10" t="s">
        <v>2</v>
      </c>
      <c r="F15" s="10" t="s">
        <v>3</v>
      </c>
      <c r="G15" s="11" t="s">
        <v>18</v>
      </c>
      <c r="H15" s="12" t="s">
        <v>5</v>
      </c>
    </row>
    <row r="16" spans="1:8" ht="16.5" customHeight="1">
      <c r="A16" s="78" t="s">
        <v>8</v>
      </c>
      <c r="B16" s="79"/>
      <c r="C16" s="80"/>
      <c r="D16" s="5">
        <v>7740</v>
      </c>
      <c r="E16" s="5">
        <v>7501</v>
      </c>
      <c r="F16" s="6">
        <v>15241</v>
      </c>
      <c r="G16" s="7" t="s">
        <v>92</v>
      </c>
      <c r="H16" s="13"/>
    </row>
    <row r="17" spans="1:8" ht="16.5" customHeight="1">
      <c r="A17" s="78" t="s">
        <v>9</v>
      </c>
      <c r="B17" s="79"/>
      <c r="C17" s="80"/>
      <c r="D17" s="5">
        <v>204</v>
      </c>
      <c r="E17" s="5">
        <v>17578</v>
      </c>
      <c r="F17" s="6">
        <v>17782</v>
      </c>
      <c r="G17" s="7">
        <v>250</v>
      </c>
      <c r="H17" s="13"/>
    </row>
    <row r="18" spans="1:8" ht="16.5" customHeight="1">
      <c r="A18" s="74" t="s">
        <v>10</v>
      </c>
      <c r="B18" s="112"/>
      <c r="C18" s="113"/>
      <c r="D18" s="14">
        <v>1569</v>
      </c>
      <c r="E18" s="14">
        <v>0</v>
      </c>
      <c r="F18" s="6">
        <v>1569</v>
      </c>
      <c r="G18" s="15" t="s">
        <v>93</v>
      </c>
      <c r="H18" s="13" t="s">
        <v>76</v>
      </c>
    </row>
    <row r="19" spans="1:8" ht="16.5" customHeight="1">
      <c r="A19" s="74" t="s">
        <v>22</v>
      </c>
      <c r="B19" s="75"/>
      <c r="C19" s="76"/>
      <c r="D19" s="14">
        <v>206</v>
      </c>
      <c r="E19" s="14">
        <v>519</v>
      </c>
      <c r="F19" s="6">
        <v>725</v>
      </c>
      <c r="G19" s="15" t="s">
        <v>94</v>
      </c>
      <c r="H19" s="17" t="s">
        <v>78</v>
      </c>
    </row>
    <row r="20" spans="1:11" ht="16.5" customHeight="1">
      <c r="A20" s="114" t="s">
        <v>23</v>
      </c>
      <c r="B20" s="115"/>
      <c r="C20" s="115"/>
      <c r="D20" s="14">
        <v>7587</v>
      </c>
      <c r="E20" s="14">
        <v>444</v>
      </c>
      <c r="F20" s="6">
        <v>8031</v>
      </c>
      <c r="G20" s="15" t="s">
        <v>95</v>
      </c>
      <c r="H20" s="13"/>
      <c r="J20" s="35"/>
      <c r="K20" s="35"/>
    </row>
    <row r="21" spans="1:8" ht="16.5" customHeight="1">
      <c r="A21" s="114" t="s">
        <v>19</v>
      </c>
      <c r="B21" s="116"/>
      <c r="C21" s="116"/>
      <c r="D21" s="14">
        <v>10</v>
      </c>
      <c r="E21" s="14">
        <v>0</v>
      </c>
      <c r="F21" s="6">
        <v>10</v>
      </c>
      <c r="G21" s="15" t="s">
        <v>80</v>
      </c>
      <c r="H21" s="13"/>
    </row>
    <row r="22" spans="1:8" ht="16.5" customHeight="1">
      <c r="A22" s="74" t="s">
        <v>21</v>
      </c>
      <c r="B22" s="75"/>
      <c r="C22" s="76"/>
      <c r="D22" s="14">
        <v>0</v>
      </c>
      <c r="E22" s="14">
        <v>0</v>
      </c>
      <c r="F22" s="6">
        <v>0</v>
      </c>
      <c r="G22" s="15"/>
      <c r="H22" s="17"/>
    </row>
    <row r="23" spans="1:8" ht="15" customHeight="1">
      <c r="A23" s="74" t="s">
        <v>20</v>
      </c>
      <c r="B23" s="75"/>
      <c r="C23" s="76"/>
      <c r="D23" s="14">
        <v>1065</v>
      </c>
      <c r="E23" s="14">
        <v>753</v>
      </c>
      <c r="F23" s="6">
        <v>1818</v>
      </c>
      <c r="G23" s="15" t="s">
        <v>81</v>
      </c>
      <c r="H23" s="17"/>
    </row>
    <row r="24" spans="1:8" ht="16.5" customHeight="1">
      <c r="A24" s="84" t="s">
        <v>11</v>
      </c>
      <c r="B24" s="85"/>
      <c r="C24" s="16" t="s">
        <v>82</v>
      </c>
      <c r="D24" s="14">
        <v>27</v>
      </c>
      <c r="E24" s="14">
        <v>0</v>
      </c>
      <c r="F24" s="6">
        <v>27</v>
      </c>
      <c r="G24" s="19" t="s">
        <v>83</v>
      </c>
      <c r="H24" s="17"/>
    </row>
    <row r="25" spans="1:8" ht="16.5" customHeight="1">
      <c r="A25" s="84" t="s">
        <v>11</v>
      </c>
      <c r="B25" s="85"/>
      <c r="C25" s="16" t="s">
        <v>84</v>
      </c>
      <c r="D25" s="18">
        <v>50</v>
      </c>
      <c r="E25" s="18">
        <v>0</v>
      </c>
      <c r="F25" s="6">
        <v>50</v>
      </c>
      <c r="G25" s="19" t="s">
        <v>85</v>
      </c>
      <c r="H25" s="17"/>
    </row>
    <row r="26" spans="1:8" ht="16.5" customHeight="1">
      <c r="A26" s="84" t="s">
        <v>11</v>
      </c>
      <c r="B26" s="85"/>
      <c r="C26" s="16" t="s">
        <v>41</v>
      </c>
      <c r="D26" s="18">
        <v>0</v>
      </c>
      <c r="E26" s="18">
        <v>636</v>
      </c>
      <c r="F26" s="6">
        <v>636</v>
      </c>
      <c r="G26" s="19"/>
      <c r="H26" s="17"/>
    </row>
    <row r="27" spans="1:8" ht="16.5" customHeight="1">
      <c r="A27" s="84" t="s">
        <v>11</v>
      </c>
      <c r="B27" s="85"/>
      <c r="C27" s="16" t="s">
        <v>37</v>
      </c>
      <c r="D27" s="18">
        <v>172</v>
      </c>
      <c r="E27" s="18">
        <v>1957</v>
      </c>
      <c r="F27" s="6">
        <v>2129</v>
      </c>
      <c r="G27" s="19"/>
      <c r="H27" s="17"/>
    </row>
    <row r="28" spans="1:8" ht="16.5" customHeight="1" thickBot="1">
      <c r="A28" s="84" t="s">
        <v>11</v>
      </c>
      <c r="B28" s="85"/>
      <c r="C28" s="16" t="s">
        <v>39</v>
      </c>
      <c r="D28" s="18">
        <v>4500</v>
      </c>
      <c r="E28" s="18">
        <v>0</v>
      </c>
      <c r="F28" s="6">
        <v>4500</v>
      </c>
      <c r="G28" s="19"/>
      <c r="H28" s="17"/>
    </row>
    <row r="29" spans="1:8" ht="18.75" customHeight="1" thickBot="1" thickTop="1">
      <c r="A29" s="86" t="s">
        <v>12</v>
      </c>
      <c r="B29" s="87"/>
      <c r="C29" s="88"/>
      <c r="D29" s="41"/>
      <c r="E29" s="41"/>
      <c r="F29" s="20">
        <f>SUM(F16:F28)</f>
        <v>52518</v>
      </c>
      <c r="G29" s="21"/>
      <c r="H29" s="22"/>
    </row>
    <row r="30" spans="1:8" ht="14.25" thickBot="1" thickTop="1">
      <c r="A30" s="34"/>
      <c r="B30" s="34"/>
      <c r="C30" s="34"/>
      <c r="D30" s="34"/>
      <c r="E30" s="34"/>
      <c r="F30" s="36"/>
      <c r="G30" s="34"/>
      <c r="H30" s="34"/>
    </row>
    <row r="31" spans="1:8" ht="18" customHeight="1" thickTop="1">
      <c r="A31" s="89" t="s">
        <v>103</v>
      </c>
      <c r="B31" s="90"/>
      <c r="C31" s="90"/>
      <c r="D31" s="90"/>
      <c r="E31" s="90"/>
      <c r="F31" s="90"/>
      <c r="G31" s="90"/>
      <c r="H31" s="91"/>
    </row>
    <row r="32" spans="1:8" ht="17.25">
      <c r="A32" s="37"/>
      <c r="B32" s="38"/>
      <c r="C32" s="39"/>
      <c r="D32" s="40"/>
      <c r="E32" s="38"/>
      <c r="F32" s="39"/>
      <c r="G32" s="11" t="s">
        <v>4</v>
      </c>
      <c r="H32" s="12" t="s">
        <v>5</v>
      </c>
    </row>
    <row r="33" spans="1:8" ht="16.5" customHeight="1">
      <c r="A33" s="100" t="s">
        <v>13</v>
      </c>
      <c r="B33" s="101"/>
      <c r="C33" s="102"/>
      <c r="D33" s="92">
        <v>1852</v>
      </c>
      <c r="E33" s="93"/>
      <c r="F33" s="94"/>
      <c r="G33" s="7" t="s">
        <v>89</v>
      </c>
      <c r="H33" s="13" t="s">
        <v>61</v>
      </c>
    </row>
    <row r="34" spans="1:8" ht="17.25" customHeight="1" thickBot="1">
      <c r="A34" s="64" t="s">
        <v>14</v>
      </c>
      <c r="B34" s="95"/>
      <c r="C34" s="96"/>
      <c r="D34" s="97">
        <v>3827</v>
      </c>
      <c r="E34" s="98"/>
      <c r="F34" s="99"/>
      <c r="G34" s="23"/>
      <c r="H34" s="45"/>
    </row>
    <row r="35" ht="14.25" thickBot="1" thickTop="1"/>
    <row r="36" spans="1:8" ht="20.25" customHeight="1" thickBot="1">
      <c r="A36" s="106" t="s">
        <v>15</v>
      </c>
      <c r="B36" s="107"/>
      <c r="C36" s="108"/>
      <c r="D36" s="24">
        <f>(F12+F29)</f>
        <v>235879</v>
      </c>
      <c r="E36" s="25"/>
      <c r="F36" s="25"/>
      <c r="G36" s="25"/>
      <c r="H36" s="25"/>
    </row>
    <row r="37" spans="1:8" ht="20.25" customHeight="1" thickBot="1">
      <c r="A37" s="103" t="s">
        <v>16</v>
      </c>
      <c r="B37" s="104"/>
      <c r="C37" s="105"/>
      <c r="D37" s="24">
        <v>1852</v>
      </c>
      <c r="E37" s="25"/>
      <c r="F37" s="25"/>
      <c r="G37" s="25"/>
      <c r="H37" s="25"/>
    </row>
    <row r="38" spans="1:8" ht="20.25" customHeight="1" thickBot="1">
      <c r="A38" s="81" t="s">
        <v>24</v>
      </c>
      <c r="B38" s="82"/>
      <c r="C38" s="83"/>
      <c r="D38" s="26">
        <f>(D36+D37)</f>
        <v>237731</v>
      </c>
      <c r="E38" s="27"/>
      <c r="F38" s="27"/>
      <c r="G38" s="27"/>
      <c r="H38" s="27"/>
    </row>
    <row r="39" spans="1:11" ht="14.25">
      <c r="A39" s="27"/>
      <c r="B39" s="27"/>
      <c r="C39" s="27"/>
      <c r="D39" s="27"/>
      <c r="E39" s="27"/>
      <c r="F39" s="27"/>
      <c r="G39" s="27"/>
      <c r="H39" s="27"/>
      <c r="J39" s="28"/>
      <c r="K39" s="28"/>
    </row>
    <row r="40" spans="1:11" s="28" customFormat="1" ht="14.25">
      <c r="A40" s="29" t="s">
        <v>25</v>
      </c>
      <c r="B40" s="29"/>
      <c r="C40" s="29"/>
      <c r="D40" s="29"/>
      <c r="E40" s="29"/>
      <c r="F40" s="29"/>
      <c r="G40" s="29"/>
      <c r="H40" s="29"/>
      <c r="J40"/>
      <c r="K40"/>
    </row>
    <row r="41" spans="1:8" ht="14.25">
      <c r="A41" s="29" t="s">
        <v>26</v>
      </c>
      <c r="B41" s="29"/>
      <c r="C41" s="29"/>
      <c r="D41" s="29"/>
      <c r="E41" s="29"/>
      <c r="F41" s="29"/>
      <c r="G41" s="29"/>
      <c r="H41" s="29"/>
    </row>
    <row r="42" spans="1:8" ht="14.25">
      <c r="A42" s="29" t="s">
        <v>27</v>
      </c>
      <c r="B42" s="27"/>
      <c r="C42" s="27"/>
      <c r="D42" s="27"/>
      <c r="E42" s="27"/>
      <c r="F42" s="27"/>
      <c r="G42" s="27"/>
      <c r="H42" s="27"/>
    </row>
    <row r="43" spans="1:8" ht="14.25">
      <c r="A43" s="29" t="s">
        <v>104</v>
      </c>
      <c r="B43" s="27"/>
      <c r="C43" s="27"/>
      <c r="D43" s="27"/>
      <c r="E43" s="27"/>
      <c r="F43" s="27"/>
      <c r="G43" s="27"/>
      <c r="H43" s="27"/>
    </row>
  </sheetData>
  <sheetProtection/>
  <mergeCells count="36">
    <mergeCell ref="A1:I1"/>
    <mergeCell ref="A37:C37"/>
    <mergeCell ref="A17:C17"/>
    <mergeCell ref="A18:C18"/>
    <mergeCell ref="A19:C19"/>
    <mergeCell ref="A36:C36"/>
    <mergeCell ref="A21:C21"/>
    <mergeCell ref="A26:B26"/>
    <mergeCell ref="A28:B28"/>
    <mergeCell ref="A31:H31"/>
    <mergeCell ref="D33:F33"/>
    <mergeCell ref="A34:C34"/>
    <mergeCell ref="D34:F34"/>
    <mergeCell ref="A38:C38"/>
    <mergeCell ref="A12:C12"/>
    <mergeCell ref="A14:H14"/>
    <mergeCell ref="A15:C15"/>
    <mergeCell ref="A16:C16"/>
    <mergeCell ref="A27:B27"/>
    <mergeCell ref="A33:C33"/>
    <mergeCell ref="B8:C8"/>
    <mergeCell ref="A20:C20"/>
    <mergeCell ref="A22:C22"/>
    <mergeCell ref="A23:C23"/>
    <mergeCell ref="A24:B24"/>
    <mergeCell ref="A25:B25"/>
    <mergeCell ref="A29:C29"/>
    <mergeCell ref="B7:C7"/>
    <mergeCell ref="B9:C9"/>
    <mergeCell ref="B10:C10"/>
    <mergeCell ref="B11:C11"/>
    <mergeCell ref="A2:C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="80" zoomScaleNormal="80" zoomScalePageLayoutView="0" workbookViewId="0" topLeftCell="A1">
      <selection activeCell="A14" sqref="A14:H14"/>
    </sheetView>
  </sheetViews>
  <sheetFormatPr defaultColWidth="9.140625" defaultRowHeight="12.75"/>
  <cols>
    <col min="1" max="1" width="3.57421875" style="0" bestFit="1" customWidth="1"/>
    <col min="2" max="2" width="4.7109375" style="0" customWidth="1"/>
    <col min="3" max="3" width="46.28125" style="0" customWidth="1"/>
    <col min="4" max="4" width="21.28125" style="0" bestFit="1" customWidth="1"/>
    <col min="5" max="5" width="25.00390625" style="0" bestFit="1" customWidth="1"/>
    <col min="6" max="6" width="13.8515625" style="0" bestFit="1" customWidth="1"/>
    <col min="7" max="7" width="26.28125" style="0" bestFit="1" customWidth="1"/>
    <col min="8" max="8" width="54.00390625" style="0" customWidth="1"/>
    <col min="11" max="11" width="29.28125" style="0" customWidth="1"/>
  </cols>
  <sheetData>
    <row r="1" spans="1:9" ht="18" thickTop="1">
      <c r="A1" s="58" t="s">
        <v>229</v>
      </c>
      <c r="B1" s="59"/>
      <c r="C1" s="59"/>
      <c r="D1" s="59"/>
      <c r="E1" s="59"/>
      <c r="F1" s="59"/>
      <c r="G1" s="60"/>
      <c r="H1" s="60"/>
      <c r="I1" s="61"/>
    </row>
    <row r="2" spans="1:8" ht="14.25">
      <c r="A2" s="71" t="s">
        <v>0</v>
      </c>
      <c r="B2" s="72"/>
      <c r="C2" s="73"/>
      <c r="D2" s="1" t="s">
        <v>1</v>
      </c>
      <c r="E2" s="1" t="s">
        <v>2</v>
      </c>
      <c r="F2" s="1" t="s">
        <v>3</v>
      </c>
      <c r="G2" s="2" t="s">
        <v>17</v>
      </c>
      <c r="H2" s="3" t="s">
        <v>5</v>
      </c>
    </row>
    <row r="3" spans="1:8" ht="14.25">
      <c r="A3" s="4">
        <v>1</v>
      </c>
      <c r="B3" s="62" t="s">
        <v>29</v>
      </c>
      <c r="C3" s="63"/>
      <c r="D3" s="5">
        <v>36022</v>
      </c>
      <c r="E3" s="5">
        <v>616</v>
      </c>
      <c r="F3" s="30">
        <v>36638</v>
      </c>
      <c r="G3" s="5" t="s">
        <v>97</v>
      </c>
      <c r="H3" s="5" t="s">
        <v>64</v>
      </c>
    </row>
    <row r="4" spans="1:8" ht="32.25" customHeight="1">
      <c r="A4" s="8">
        <v>2</v>
      </c>
      <c r="B4" s="62" t="s">
        <v>30</v>
      </c>
      <c r="C4" s="63"/>
      <c r="D4" s="5">
        <v>33378</v>
      </c>
      <c r="E4" s="5">
        <v>1050</v>
      </c>
      <c r="F4" s="30">
        <v>34428</v>
      </c>
      <c r="G4" s="5" t="s">
        <v>97</v>
      </c>
      <c r="H4" s="5"/>
    </row>
    <row r="5" spans="1:8" ht="14.25">
      <c r="A5" s="4">
        <v>3</v>
      </c>
      <c r="B5" s="62" t="s">
        <v>31</v>
      </c>
      <c r="C5" s="63"/>
      <c r="D5" s="5">
        <v>26507</v>
      </c>
      <c r="E5" s="5">
        <v>0</v>
      </c>
      <c r="F5" s="30">
        <v>26507</v>
      </c>
      <c r="G5" s="5" t="s">
        <v>99</v>
      </c>
      <c r="H5" s="5"/>
    </row>
    <row r="6" spans="1:8" ht="17.25" customHeight="1">
      <c r="A6" s="8">
        <v>4</v>
      </c>
      <c r="B6" s="62" t="s">
        <v>32</v>
      </c>
      <c r="C6" s="63"/>
      <c r="D6" s="5">
        <v>5799</v>
      </c>
      <c r="E6" s="5">
        <v>300</v>
      </c>
      <c r="F6" s="30">
        <v>6099</v>
      </c>
      <c r="G6" s="5" t="s">
        <v>67</v>
      </c>
      <c r="H6" s="5"/>
    </row>
    <row r="7" spans="1:8" ht="18.75" customHeight="1">
      <c r="A7" s="4">
        <v>5</v>
      </c>
      <c r="B7" s="62" t="s">
        <v>40</v>
      </c>
      <c r="C7" s="77"/>
      <c r="D7" s="5">
        <v>10521</v>
      </c>
      <c r="E7" s="5">
        <v>2105</v>
      </c>
      <c r="F7" s="30">
        <v>12626</v>
      </c>
      <c r="G7" s="7" t="s">
        <v>105</v>
      </c>
      <c r="H7" s="50"/>
    </row>
    <row r="8" spans="1:8" ht="14.25">
      <c r="A8" s="8">
        <v>6</v>
      </c>
      <c r="B8" s="62" t="s">
        <v>33</v>
      </c>
      <c r="C8" s="77"/>
      <c r="D8" s="5">
        <v>3061</v>
      </c>
      <c r="E8" s="5">
        <v>446</v>
      </c>
      <c r="F8" s="6">
        <v>3507</v>
      </c>
      <c r="G8" s="7" t="s">
        <v>101</v>
      </c>
      <c r="H8" s="50" t="s">
        <v>50</v>
      </c>
    </row>
    <row r="9" spans="1:8" ht="18" customHeight="1">
      <c r="A9" s="4">
        <v>7</v>
      </c>
      <c r="B9" s="62" t="s">
        <v>34</v>
      </c>
      <c r="C9" s="77"/>
      <c r="D9" s="5">
        <v>16148</v>
      </c>
      <c r="E9" s="5">
        <v>3678</v>
      </c>
      <c r="F9" s="6">
        <v>19826</v>
      </c>
      <c r="G9" s="7" t="s">
        <v>67</v>
      </c>
      <c r="H9" s="50"/>
    </row>
    <row r="10" spans="1:8" ht="30" customHeight="1">
      <c r="A10" s="8">
        <v>8</v>
      </c>
      <c r="B10" s="62" t="s">
        <v>35</v>
      </c>
      <c r="C10" s="77"/>
      <c r="D10" s="5">
        <v>1873</v>
      </c>
      <c r="E10" s="5">
        <v>70</v>
      </c>
      <c r="F10" s="6">
        <v>1943</v>
      </c>
      <c r="G10" s="7"/>
      <c r="H10" s="50" t="s">
        <v>50</v>
      </c>
    </row>
    <row r="11" spans="1:8" ht="16.5" customHeight="1" thickBot="1">
      <c r="A11" s="4">
        <v>9</v>
      </c>
      <c r="B11" s="62" t="s">
        <v>36</v>
      </c>
      <c r="C11" s="77"/>
      <c r="D11" s="5">
        <v>1426</v>
      </c>
      <c r="E11" s="5">
        <v>744</v>
      </c>
      <c r="F11" s="6">
        <v>2170</v>
      </c>
      <c r="G11" s="7" t="s">
        <v>106</v>
      </c>
      <c r="H11" s="50" t="s">
        <v>51</v>
      </c>
    </row>
    <row r="12" spans="1:8" ht="16.5" customHeight="1" thickBot="1">
      <c r="A12" s="64" t="s">
        <v>6</v>
      </c>
      <c r="B12" s="65"/>
      <c r="C12" s="66"/>
      <c r="D12" s="31"/>
      <c r="E12" s="31"/>
      <c r="F12" s="32">
        <f>SUM(F3:F11)</f>
        <v>143744</v>
      </c>
      <c r="G12" s="52"/>
      <c r="H12" s="9"/>
    </row>
    <row r="13" spans="1:8" ht="16.5" customHeight="1" thickBot="1" thickTop="1">
      <c r="A13" s="34"/>
      <c r="B13" s="34"/>
      <c r="C13" s="34"/>
      <c r="D13" s="34"/>
      <c r="E13" s="34"/>
      <c r="F13" s="34"/>
      <c r="G13" s="34"/>
      <c r="H13" s="34"/>
    </row>
    <row r="14" spans="1:8" ht="16.5" customHeight="1" thickTop="1">
      <c r="A14" s="67" t="s">
        <v>225</v>
      </c>
      <c r="B14" s="68"/>
      <c r="C14" s="68"/>
      <c r="D14" s="68"/>
      <c r="E14" s="68"/>
      <c r="F14" s="68"/>
      <c r="G14" s="69"/>
      <c r="H14" s="70"/>
    </row>
    <row r="15" spans="1:8" ht="16.5" customHeight="1">
      <c r="A15" s="109" t="s">
        <v>7</v>
      </c>
      <c r="B15" s="110"/>
      <c r="C15" s="111"/>
      <c r="D15" s="10" t="s">
        <v>1</v>
      </c>
      <c r="E15" s="10" t="s">
        <v>2</v>
      </c>
      <c r="F15" s="10" t="s">
        <v>3</v>
      </c>
      <c r="G15" s="11" t="s">
        <v>18</v>
      </c>
      <c r="H15" s="12" t="s">
        <v>5</v>
      </c>
    </row>
    <row r="16" spans="1:8" ht="16.5" customHeight="1">
      <c r="A16" s="78" t="s">
        <v>8</v>
      </c>
      <c r="B16" s="79"/>
      <c r="C16" s="80"/>
      <c r="D16" s="5">
        <v>8076</v>
      </c>
      <c r="E16" s="5">
        <v>5634</v>
      </c>
      <c r="F16" s="6">
        <v>13710</v>
      </c>
      <c r="G16" s="7" t="s">
        <v>107</v>
      </c>
      <c r="H16" s="13"/>
    </row>
    <row r="17" spans="1:8" ht="16.5" customHeight="1">
      <c r="A17" s="78" t="s">
        <v>9</v>
      </c>
      <c r="B17" s="79"/>
      <c r="C17" s="80"/>
      <c r="D17" s="5">
        <v>1054</v>
      </c>
      <c r="E17" s="5">
        <v>19579</v>
      </c>
      <c r="F17" s="6">
        <v>20633</v>
      </c>
      <c r="G17" s="7">
        <v>400</v>
      </c>
      <c r="H17" s="13"/>
    </row>
    <row r="18" spans="1:8" ht="16.5" customHeight="1">
      <c r="A18" s="74" t="s">
        <v>10</v>
      </c>
      <c r="B18" s="112"/>
      <c r="C18" s="113"/>
      <c r="D18" s="14">
        <v>2220</v>
      </c>
      <c r="E18" s="14">
        <v>0</v>
      </c>
      <c r="F18" s="6">
        <v>2220</v>
      </c>
      <c r="G18" s="15" t="s">
        <v>108</v>
      </c>
      <c r="H18" s="13" t="s">
        <v>76</v>
      </c>
    </row>
    <row r="19" spans="1:8" ht="15" customHeight="1">
      <c r="A19" s="74" t="s">
        <v>22</v>
      </c>
      <c r="B19" s="75"/>
      <c r="C19" s="76"/>
      <c r="D19" s="14">
        <v>229</v>
      </c>
      <c r="E19" s="14">
        <v>859</v>
      </c>
      <c r="F19" s="6">
        <v>1088</v>
      </c>
      <c r="G19" s="15" t="s">
        <v>109</v>
      </c>
      <c r="H19" s="17" t="s">
        <v>78</v>
      </c>
    </row>
    <row r="20" spans="1:11" ht="16.5" customHeight="1">
      <c r="A20" s="114" t="s">
        <v>23</v>
      </c>
      <c r="B20" s="115"/>
      <c r="C20" s="115"/>
      <c r="D20" s="14">
        <v>7793</v>
      </c>
      <c r="E20" s="14">
        <v>275</v>
      </c>
      <c r="F20" s="6">
        <v>8068</v>
      </c>
      <c r="G20" s="15" t="s">
        <v>95</v>
      </c>
      <c r="H20" s="13"/>
      <c r="J20" s="35"/>
      <c r="K20" s="35"/>
    </row>
    <row r="21" spans="1:8" ht="16.5" customHeight="1">
      <c r="A21" s="114" t="s">
        <v>19</v>
      </c>
      <c r="B21" s="116"/>
      <c r="C21" s="116"/>
      <c r="D21" s="14">
        <v>0</v>
      </c>
      <c r="E21" s="14">
        <v>0</v>
      </c>
      <c r="F21" s="6">
        <v>0</v>
      </c>
      <c r="G21" s="15"/>
      <c r="H21" s="13"/>
    </row>
    <row r="22" spans="1:8" ht="16.5" customHeight="1">
      <c r="A22" s="74" t="s">
        <v>21</v>
      </c>
      <c r="B22" s="75"/>
      <c r="C22" s="76"/>
      <c r="D22" s="14">
        <v>0</v>
      </c>
      <c r="E22" s="14">
        <v>0</v>
      </c>
      <c r="F22" s="6">
        <v>0</v>
      </c>
      <c r="G22" s="15"/>
      <c r="H22" s="17"/>
    </row>
    <row r="23" spans="1:8" ht="16.5" customHeight="1">
      <c r="A23" s="74" t="s">
        <v>20</v>
      </c>
      <c r="B23" s="75"/>
      <c r="C23" s="76"/>
      <c r="D23" s="14">
        <v>877</v>
      </c>
      <c r="E23" s="14">
        <v>683</v>
      </c>
      <c r="F23" s="6">
        <v>1560</v>
      </c>
      <c r="G23" s="15" t="s">
        <v>57</v>
      </c>
      <c r="H23" s="17"/>
    </row>
    <row r="24" spans="1:8" ht="18.75" customHeight="1">
      <c r="A24" s="84" t="s">
        <v>11</v>
      </c>
      <c r="B24" s="85"/>
      <c r="C24" s="16" t="s">
        <v>82</v>
      </c>
      <c r="D24" s="14">
        <v>0</v>
      </c>
      <c r="E24" s="14">
        <v>0</v>
      </c>
      <c r="F24" s="6">
        <v>0</v>
      </c>
      <c r="G24" s="19"/>
      <c r="H24" s="17"/>
    </row>
    <row r="25" spans="1:8" ht="14.25">
      <c r="A25" s="84" t="s">
        <v>11</v>
      </c>
      <c r="B25" s="85"/>
      <c r="C25" s="16" t="s">
        <v>84</v>
      </c>
      <c r="D25" s="18">
        <v>0</v>
      </c>
      <c r="E25" s="18">
        <v>0</v>
      </c>
      <c r="F25" s="6">
        <v>0</v>
      </c>
      <c r="G25" s="19"/>
      <c r="H25" s="17"/>
    </row>
    <row r="26" spans="1:8" ht="18" customHeight="1">
      <c r="A26" s="84" t="s">
        <v>11</v>
      </c>
      <c r="B26" s="85"/>
      <c r="C26" s="16" t="s">
        <v>41</v>
      </c>
      <c r="D26" s="18">
        <v>2062</v>
      </c>
      <c r="E26" s="18">
        <v>174</v>
      </c>
      <c r="F26" s="6">
        <v>2236</v>
      </c>
      <c r="G26" s="19" t="s">
        <v>110</v>
      </c>
      <c r="H26" s="17"/>
    </row>
    <row r="27" spans="1:8" ht="16.5" customHeight="1">
      <c r="A27" s="84" t="s">
        <v>11</v>
      </c>
      <c r="B27" s="85"/>
      <c r="C27" s="16" t="s">
        <v>37</v>
      </c>
      <c r="D27" s="18">
        <v>532</v>
      </c>
      <c r="E27" s="18">
        <v>1701</v>
      </c>
      <c r="F27" s="6">
        <v>2233</v>
      </c>
      <c r="G27" s="19"/>
      <c r="H27" s="17"/>
    </row>
    <row r="28" spans="1:8" ht="16.5" customHeight="1" thickBot="1">
      <c r="A28" s="84" t="s">
        <v>11</v>
      </c>
      <c r="B28" s="85"/>
      <c r="C28" s="16" t="s">
        <v>39</v>
      </c>
      <c r="D28" s="18">
        <v>9915</v>
      </c>
      <c r="E28" s="18">
        <v>200</v>
      </c>
      <c r="F28" s="6">
        <v>10115</v>
      </c>
      <c r="G28" s="19"/>
      <c r="H28" s="17"/>
    </row>
    <row r="29" spans="1:8" ht="17.25" customHeight="1" thickBot="1" thickTop="1">
      <c r="A29" s="86" t="s">
        <v>12</v>
      </c>
      <c r="B29" s="87"/>
      <c r="C29" s="88"/>
      <c r="D29" s="41"/>
      <c r="E29" s="41"/>
      <c r="F29" s="20">
        <f>SUM(F16:F28)</f>
        <v>61863</v>
      </c>
      <c r="G29" s="21"/>
      <c r="H29" s="22"/>
    </row>
    <row r="30" spans="1:8" ht="14.25" thickBot="1" thickTop="1">
      <c r="A30" s="34"/>
      <c r="B30" s="34"/>
      <c r="C30" s="34"/>
      <c r="D30" s="34"/>
      <c r="E30" s="34"/>
      <c r="F30" s="36"/>
      <c r="G30" s="34"/>
      <c r="H30" s="34"/>
    </row>
    <row r="31" spans="1:8" ht="20.25" customHeight="1" thickTop="1">
      <c r="A31" s="89" t="s">
        <v>103</v>
      </c>
      <c r="B31" s="90"/>
      <c r="C31" s="90"/>
      <c r="D31" s="90"/>
      <c r="E31" s="90"/>
      <c r="F31" s="90"/>
      <c r="G31" s="90"/>
      <c r="H31" s="91"/>
    </row>
    <row r="32" spans="1:8" ht="20.25" customHeight="1">
      <c r="A32" s="37"/>
      <c r="B32" s="38"/>
      <c r="C32" s="39"/>
      <c r="D32" s="40"/>
      <c r="E32" s="38"/>
      <c r="F32" s="39"/>
      <c r="G32" s="11" t="s">
        <v>4</v>
      </c>
      <c r="H32" s="12" t="s">
        <v>5</v>
      </c>
    </row>
    <row r="33" spans="1:8" ht="20.25" customHeight="1">
      <c r="A33" s="100" t="s">
        <v>13</v>
      </c>
      <c r="B33" s="101"/>
      <c r="C33" s="102"/>
      <c r="D33" s="92">
        <v>2069</v>
      </c>
      <c r="E33" s="93"/>
      <c r="F33" s="94"/>
      <c r="G33" s="7" t="s">
        <v>89</v>
      </c>
      <c r="H33" s="13" t="s">
        <v>61</v>
      </c>
    </row>
    <row r="34" spans="1:8" ht="15" thickBot="1">
      <c r="A34" s="64" t="s">
        <v>14</v>
      </c>
      <c r="B34" s="95"/>
      <c r="C34" s="96"/>
      <c r="D34" s="97">
        <v>4486</v>
      </c>
      <c r="E34" s="98"/>
      <c r="F34" s="99"/>
      <c r="G34" s="23"/>
      <c r="H34" s="45"/>
    </row>
    <row r="35" ht="14.25" thickBot="1" thickTop="1"/>
    <row r="36" spans="1:8" ht="18" thickBot="1">
      <c r="A36" s="106" t="s">
        <v>15</v>
      </c>
      <c r="B36" s="107"/>
      <c r="C36" s="108"/>
      <c r="D36" s="24">
        <f>(F12+F29)</f>
        <v>205607</v>
      </c>
      <c r="E36" s="25"/>
      <c r="F36" s="25"/>
      <c r="G36" s="25"/>
      <c r="H36" s="25"/>
    </row>
    <row r="37" spans="1:8" ht="18" thickBot="1">
      <c r="A37" s="103" t="s">
        <v>16</v>
      </c>
      <c r="B37" s="104"/>
      <c r="C37" s="105"/>
      <c r="D37" s="24">
        <v>2069</v>
      </c>
      <c r="E37" s="25"/>
      <c r="F37" s="25"/>
      <c r="G37" s="25"/>
      <c r="H37" s="25"/>
    </row>
    <row r="38" spans="1:8" ht="18" thickBot="1">
      <c r="A38" s="81" t="s">
        <v>24</v>
      </c>
      <c r="B38" s="82"/>
      <c r="C38" s="83"/>
      <c r="D38" s="26">
        <f>(D36+D37)</f>
        <v>207676</v>
      </c>
      <c r="E38" s="27"/>
      <c r="F38" s="27"/>
      <c r="G38" s="27"/>
      <c r="H38" s="27"/>
    </row>
    <row r="39" spans="1:11" ht="14.25">
      <c r="A39" s="27"/>
      <c r="B39" s="27"/>
      <c r="C39" s="27"/>
      <c r="D39" s="27"/>
      <c r="E39" s="27"/>
      <c r="F39" s="27"/>
      <c r="G39" s="27"/>
      <c r="H39" s="27"/>
      <c r="J39" s="28"/>
      <c r="K39" s="28"/>
    </row>
    <row r="40" spans="1:11" s="28" customFormat="1" ht="14.25">
      <c r="A40" s="29" t="s">
        <v>25</v>
      </c>
      <c r="B40" s="29"/>
      <c r="C40" s="29"/>
      <c r="D40" s="29"/>
      <c r="E40" s="29"/>
      <c r="F40" s="29"/>
      <c r="G40" s="29"/>
      <c r="H40" s="29"/>
      <c r="J40"/>
      <c r="K40"/>
    </row>
    <row r="41" spans="1:8" ht="14.25">
      <c r="A41" s="29" t="s">
        <v>26</v>
      </c>
      <c r="B41" s="29"/>
      <c r="C41" s="29"/>
      <c r="D41" s="29"/>
      <c r="E41" s="29"/>
      <c r="F41" s="29"/>
      <c r="G41" s="29"/>
      <c r="H41" s="29"/>
    </row>
    <row r="42" spans="1:8" ht="14.25">
      <c r="A42" s="29" t="s">
        <v>27</v>
      </c>
      <c r="B42" s="27"/>
      <c r="C42" s="27"/>
      <c r="D42" s="27"/>
      <c r="E42" s="27"/>
      <c r="F42" s="27"/>
      <c r="G42" s="27"/>
      <c r="H42" s="27"/>
    </row>
    <row r="43" spans="1:8" ht="14.25">
      <c r="A43" s="29" t="s">
        <v>104</v>
      </c>
      <c r="B43" s="27"/>
      <c r="C43" s="27"/>
      <c r="D43" s="27"/>
      <c r="E43" s="27"/>
      <c r="F43" s="27"/>
      <c r="G43" s="27"/>
      <c r="H43" s="27"/>
    </row>
  </sheetData>
  <sheetProtection/>
  <mergeCells count="36">
    <mergeCell ref="A1:I1"/>
    <mergeCell ref="A34:C34"/>
    <mergeCell ref="D34:F34"/>
    <mergeCell ref="A36:C36"/>
    <mergeCell ref="A37:C37"/>
    <mergeCell ref="A38:C38"/>
    <mergeCell ref="D33:F33"/>
    <mergeCell ref="A33:C33"/>
    <mergeCell ref="A15:C15"/>
    <mergeCell ref="A16:C16"/>
    <mergeCell ref="A24:B24"/>
    <mergeCell ref="A25:B25"/>
    <mergeCell ref="A26:B26"/>
    <mergeCell ref="A27:B27"/>
    <mergeCell ref="A17:C17"/>
    <mergeCell ref="A18:C18"/>
    <mergeCell ref="A19:C19"/>
    <mergeCell ref="B9:C9"/>
    <mergeCell ref="B10:C10"/>
    <mergeCell ref="B11:C11"/>
    <mergeCell ref="A28:B28"/>
    <mergeCell ref="A31:H31"/>
    <mergeCell ref="A20:C20"/>
    <mergeCell ref="A21:C21"/>
    <mergeCell ref="A22:C22"/>
    <mergeCell ref="A23:C23"/>
    <mergeCell ref="A29:C29"/>
    <mergeCell ref="A14:H14"/>
    <mergeCell ref="A2:C2"/>
    <mergeCell ref="B3:C3"/>
    <mergeCell ref="B4:C4"/>
    <mergeCell ref="B5:C5"/>
    <mergeCell ref="B6:C6"/>
    <mergeCell ref="A12:C12"/>
    <mergeCell ref="B7:C7"/>
    <mergeCell ref="B8:C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zoomScale="80" zoomScaleNormal="80" zoomScalePageLayoutView="0" workbookViewId="0" topLeftCell="A1">
      <selection activeCell="A14" sqref="A14:I14"/>
    </sheetView>
  </sheetViews>
  <sheetFormatPr defaultColWidth="9.140625" defaultRowHeight="12.75"/>
  <cols>
    <col min="1" max="1" width="3.57421875" style="0" bestFit="1" customWidth="1"/>
    <col min="2" max="2" width="4.7109375" style="0" customWidth="1"/>
    <col min="3" max="3" width="46.28125" style="0" customWidth="1"/>
    <col min="4" max="4" width="21.28125" style="0" bestFit="1" customWidth="1"/>
    <col min="5" max="5" width="25.00390625" style="0" bestFit="1" customWidth="1"/>
    <col min="6" max="6" width="13.8515625" style="0" bestFit="1" customWidth="1"/>
    <col min="7" max="7" width="26.28125" style="0" bestFit="1" customWidth="1"/>
    <col min="8" max="8" width="26.28125" style="0" customWidth="1"/>
    <col min="9" max="9" width="54.00390625" style="0" customWidth="1"/>
    <col min="13" max="13" width="18.140625" style="0" customWidth="1"/>
  </cols>
  <sheetData>
    <row r="1" spans="1:9" ht="18" thickTop="1">
      <c r="A1" s="58" t="s">
        <v>224</v>
      </c>
      <c r="B1" s="59"/>
      <c r="C1" s="59"/>
      <c r="D1" s="59"/>
      <c r="E1" s="59"/>
      <c r="F1" s="59"/>
      <c r="G1" s="60"/>
      <c r="H1" s="60"/>
      <c r="I1" s="61"/>
    </row>
    <row r="2" spans="1:9" ht="14.25">
      <c r="A2" s="71" t="s">
        <v>0</v>
      </c>
      <c r="B2" s="72"/>
      <c r="C2" s="73"/>
      <c r="D2" s="1" t="s">
        <v>1</v>
      </c>
      <c r="E2" s="1" t="s">
        <v>2</v>
      </c>
      <c r="F2" s="1" t="s">
        <v>3</v>
      </c>
      <c r="G2" s="2" t="s">
        <v>17</v>
      </c>
      <c r="H2" s="11"/>
      <c r="I2" s="3" t="s">
        <v>5</v>
      </c>
    </row>
    <row r="3" spans="1:13" ht="16.5" customHeight="1">
      <c r="A3" s="4">
        <v>1</v>
      </c>
      <c r="B3" s="62" t="s">
        <v>29</v>
      </c>
      <c r="C3" s="63"/>
      <c r="D3" s="5">
        <v>42576</v>
      </c>
      <c r="E3" s="5">
        <v>363</v>
      </c>
      <c r="F3" s="30">
        <v>42939</v>
      </c>
      <c r="G3" s="5" t="s">
        <v>44</v>
      </c>
      <c r="H3" s="119"/>
      <c r="I3" s="5" t="s">
        <v>49</v>
      </c>
      <c r="M3" s="42"/>
    </row>
    <row r="4" spans="1:13" ht="16.5" customHeight="1">
      <c r="A4" s="8">
        <v>2</v>
      </c>
      <c r="B4" s="62" t="s">
        <v>30</v>
      </c>
      <c r="C4" s="63"/>
      <c r="D4" s="5">
        <v>34559</v>
      </c>
      <c r="E4" s="5">
        <v>353</v>
      </c>
      <c r="F4" s="30">
        <v>34912</v>
      </c>
      <c r="G4" s="5" t="s">
        <v>44</v>
      </c>
      <c r="H4" s="120"/>
      <c r="I4" s="5"/>
      <c r="M4" s="42"/>
    </row>
    <row r="5" spans="1:9" ht="16.5" customHeight="1">
      <c r="A5" s="4">
        <v>3</v>
      </c>
      <c r="B5" s="62" t="s">
        <v>31</v>
      </c>
      <c r="C5" s="63"/>
      <c r="D5" s="5">
        <v>38194</v>
      </c>
      <c r="E5" s="5">
        <v>0</v>
      </c>
      <c r="F5" s="30">
        <v>38194</v>
      </c>
      <c r="G5" s="5" t="s">
        <v>45</v>
      </c>
      <c r="H5" s="120"/>
      <c r="I5" s="5"/>
    </row>
    <row r="6" spans="1:9" ht="16.5" customHeight="1">
      <c r="A6" s="8">
        <v>4</v>
      </c>
      <c r="B6" s="62" t="s">
        <v>32</v>
      </c>
      <c r="C6" s="63"/>
      <c r="D6" s="5">
        <v>5819</v>
      </c>
      <c r="E6" s="5">
        <v>2</v>
      </c>
      <c r="F6" s="30">
        <v>5821</v>
      </c>
      <c r="G6" s="5" t="s">
        <v>46</v>
      </c>
      <c r="H6" s="120"/>
      <c r="I6" s="5"/>
    </row>
    <row r="7" spans="1:13" ht="16.5" customHeight="1">
      <c r="A7" s="4">
        <v>5</v>
      </c>
      <c r="B7" s="62" t="s">
        <v>40</v>
      </c>
      <c r="C7" s="77"/>
      <c r="D7" s="5">
        <v>8718</v>
      </c>
      <c r="E7" s="5">
        <v>97</v>
      </c>
      <c r="F7" s="30">
        <v>8815</v>
      </c>
      <c r="G7" s="7" t="s">
        <v>46</v>
      </c>
      <c r="H7" s="120"/>
      <c r="I7" s="50"/>
      <c r="M7" s="42"/>
    </row>
    <row r="8" spans="1:9" ht="16.5" customHeight="1">
      <c r="A8" s="8">
        <v>6</v>
      </c>
      <c r="B8" s="62" t="s">
        <v>33</v>
      </c>
      <c r="C8" s="77"/>
      <c r="D8" s="5">
        <v>3913</v>
      </c>
      <c r="E8" s="5">
        <v>436</v>
      </c>
      <c r="F8" s="6">
        <v>4349</v>
      </c>
      <c r="G8" s="7" t="s">
        <v>47</v>
      </c>
      <c r="H8" s="120"/>
      <c r="I8" s="50" t="s">
        <v>50</v>
      </c>
    </row>
    <row r="9" spans="1:9" ht="16.5" customHeight="1">
      <c r="A9" s="4">
        <v>7</v>
      </c>
      <c r="B9" s="62" t="s">
        <v>34</v>
      </c>
      <c r="C9" s="77"/>
      <c r="D9" s="5">
        <v>17181</v>
      </c>
      <c r="E9" s="5">
        <v>3449</v>
      </c>
      <c r="F9" s="6">
        <v>20630</v>
      </c>
      <c r="G9" s="7" t="s">
        <v>46</v>
      </c>
      <c r="H9" s="120"/>
      <c r="I9" s="50"/>
    </row>
    <row r="10" spans="1:9" ht="16.5" customHeight="1">
      <c r="A10" s="8">
        <v>8</v>
      </c>
      <c r="B10" s="62" t="s">
        <v>35</v>
      </c>
      <c r="C10" s="77"/>
      <c r="D10" s="5">
        <v>2194</v>
      </c>
      <c r="E10" s="5">
        <v>31</v>
      </c>
      <c r="F10" s="6">
        <v>2225</v>
      </c>
      <c r="G10" s="7" t="s">
        <v>48</v>
      </c>
      <c r="H10" s="120"/>
      <c r="I10" s="50" t="s">
        <v>50</v>
      </c>
    </row>
    <row r="11" spans="1:9" ht="33" customHeight="1" thickBot="1">
      <c r="A11" s="4">
        <v>9</v>
      </c>
      <c r="B11" s="62" t="s">
        <v>36</v>
      </c>
      <c r="C11" s="77"/>
      <c r="D11" s="5">
        <v>1122</v>
      </c>
      <c r="E11" s="5">
        <v>1056</v>
      </c>
      <c r="F11" s="6">
        <v>2178</v>
      </c>
      <c r="G11" s="7" t="s">
        <v>46</v>
      </c>
      <c r="H11" s="120"/>
      <c r="I11" s="50" t="s">
        <v>51</v>
      </c>
    </row>
    <row r="12" spans="1:9" ht="18.75" customHeight="1" thickBot="1" thickTop="1">
      <c r="A12" s="64" t="s">
        <v>6</v>
      </c>
      <c r="B12" s="65"/>
      <c r="C12" s="66"/>
      <c r="D12" s="31"/>
      <c r="E12" s="31"/>
      <c r="F12" s="32">
        <f>SUM(F3:F11)</f>
        <v>160063</v>
      </c>
      <c r="G12" s="33"/>
      <c r="H12" s="121"/>
      <c r="I12" s="48"/>
    </row>
    <row r="13" spans="1:9" ht="14.25" thickBot="1" thickTop="1">
      <c r="A13" s="34"/>
      <c r="B13" s="34"/>
      <c r="C13" s="34"/>
      <c r="D13" s="34"/>
      <c r="E13" s="34"/>
      <c r="F13" s="34"/>
      <c r="G13" s="34"/>
      <c r="H13" s="34"/>
      <c r="I13" s="34"/>
    </row>
    <row r="14" spans="1:9" ht="18" thickTop="1">
      <c r="A14" s="67" t="s">
        <v>223</v>
      </c>
      <c r="B14" s="68"/>
      <c r="C14" s="68"/>
      <c r="D14" s="68"/>
      <c r="E14" s="68"/>
      <c r="F14" s="68"/>
      <c r="G14" s="69"/>
      <c r="H14" s="69"/>
      <c r="I14" s="70"/>
    </row>
    <row r="15" spans="1:9" ht="28.5">
      <c r="A15" s="109" t="s">
        <v>7</v>
      </c>
      <c r="B15" s="110"/>
      <c r="C15" s="111"/>
      <c r="D15" s="10" t="s">
        <v>1</v>
      </c>
      <c r="E15" s="10" t="s">
        <v>2</v>
      </c>
      <c r="F15" s="10" t="s">
        <v>3</v>
      </c>
      <c r="G15" s="11" t="s">
        <v>18</v>
      </c>
      <c r="H15" s="11" t="s">
        <v>43</v>
      </c>
      <c r="I15" s="12" t="s">
        <v>5</v>
      </c>
    </row>
    <row r="16" spans="1:9" ht="16.5" customHeight="1">
      <c r="A16" s="78" t="s">
        <v>8</v>
      </c>
      <c r="B16" s="79"/>
      <c r="C16" s="80"/>
      <c r="D16" s="5">
        <v>5151</v>
      </c>
      <c r="E16" s="5">
        <v>5011</v>
      </c>
      <c r="F16" s="6">
        <v>10162</v>
      </c>
      <c r="G16" s="7" t="s">
        <v>53</v>
      </c>
      <c r="H16" s="117"/>
      <c r="I16" s="13"/>
    </row>
    <row r="17" spans="1:9" ht="16.5" customHeight="1">
      <c r="A17" s="78" t="s">
        <v>9</v>
      </c>
      <c r="B17" s="79"/>
      <c r="C17" s="80"/>
      <c r="D17" s="5">
        <v>0</v>
      </c>
      <c r="E17" s="5">
        <v>16285</v>
      </c>
      <c r="F17" s="6">
        <v>16285</v>
      </c>
      <c r="G17" s="7">
        <v>400</v>
      </c>
      <c r="H17" s="118"/>
      <c r="I17" s="13"/>
    </row>
    <row r="18" spans="1:9" ht="16.5" customHeight="1">
      <c r="A18" s="74" t="s">
        <v>10</v>
      </c>
      <c r="B18" s="112"/>
      <c r="C18" s="113"/>
      <c r="D18" s="14">
        <v>1960</v>
      </c>
      <c r="E18" s="14">
        <v>0</v>
      </c>
      <c r="F18" s="6">
        <v>1960</v>
      </c>
      <c r="G18" s="15" t="s">
        <v>54</v>
      </c>
      <c r="H18" s="51">
        <v>88</v>
      </c>
      <c r="I18" s="13"/>
    </row>
    <row r="19" spans="1:9" ht="16.5" customHeight="1">
      <c r="A19" s="74" t="s">
        <v>22</v>
      </c>
      <c r="B19" s="75"/>
      <c r="C19" s="76"/>
      <c r="D19" s="14">
        <v>229</v>
      </c>
      <c r="E19" s="14">
        <v>484</v>
      </c>
      <c r="F19" s="6">
        <v>713</v>
      </c>
      <c r="G19" s="15" t="s">
        <v>55</v>
      </c>
      <c r="H19" s="123"/>
      <c r="I19" s="17"/>
    </row>
    <row r="20" spans="1:11" ht="16.5" customHeight="1">
      <c r="A20" s="114" t="s">
        <v>23</v>
      </c>
      <c r="B20" s="115"/>
      <c r="C20" s="115"/>
      <c r="D20" s="14">
        <v>7680</v>
      </c>
      <c r="E20" s="14">
        <v>205</v>
      </c>
      <c r="F20" s="6">
        <v>7885</v>
      </c>
      <c r="G20" s="15" t="s">
        <v>56</v>
      </c>
      <c r="H20" s="124"/>
      <c r="I20" s="13"/>
      <c r="K20" s="35"/>
    </row>
    <row r="21" spans="1:9" ht="16.5" customHeight="1">
      <c r="A21" s="74" t="s">
        <v>20</v>
      </c>
      <c r="B21" s="75"/>
      <c r="C21" s="76"/>
      <c r="D21" s="14">
        <v>702</v>
      </c>
      <c r="E21" s="14">
        <v>140</v>
      </c>
      <c r="F21" s="6">
        <v>842</v>
      </c>
      <c r="G21" s="15" t="s">
        <v>57</v>
      </c>
      <c r="H21" s="124"/>
      <c r="I21" s="13"/>
    </row>
    <row r="22" spans="1:9" ht="16.5" customHeight="1">
      <c r="A22" s="84" t="s">
        <v>11</v>
      </c>
      <c r="B22" s="85"/>
      <c r="C22" s="16" t="s">
        <v>41</v>
      </c>
      <c r="D22" s="18">
        <v>3045</v>
      </c>
      <c r="E22" s="18">
        <v>551</v>
      </c>
      <c r="F22" s="6">
        <v>3596</v>
      </c>
      <c r="G22" s="19" t="s">
        <v>58</v>
      </c>
      <c r="H22" s="124"/>
      <c r="I22" s="17"/>
    </row>
    <row r="23" spans="1:9" ht="15" customHeight="1">
      <c r="A23" s="84" t="s">
        <v>11</v>
      </c>
      <c r="B23" s="85"/>
      <c r="C23" s="16" t="s">
        <v>37</v>
      </c>
      <c r="D23" s="18">
        <v>243</v>
      </c>
      <c r="E23" s="18">
        <v>575</v>
      </c>
      <c r="F23" s="6">
        <v>818</v>
      </c>
      <c r="G23" s="19"/>
      <c r="H23" s="124"/>
      <c r="I23" s="17"/>
    </row>
    <row r="24" spans="1:9" ht="16.5" customHeight="1">
      <c r="A24" s="84" t="s">
        <v>11</v>
      </c>
      <c r="B24" s="85"/>
      <c r="C24" s="16" t="s">
        <v>52</v>
      </c>
      <c r="D24" s="18">
        <v>2174</v>
      </c>
      <c r="E24" s="18">
        <v>78</v>
      </c>
      <c r="F24" s="6">
        <v>2252</v>
      </c>
      <c r="G24" s="19" t="s">
        <v>59</v>
      </c>
      <c r="H24" s="124"/>
      <c r="I24" s="17"/>
    </row>
    <row r="25" spans="1:9" ht="16.5" customHeight="1" thickBot="1">
      <c r="A25" s="84" t="s">
        <v>11</v>
      </c>
      <c r="B25" s="85"/>
      <c r="C25" s="16" t="s">
        <v>39</v>
      </c>
      <c r="D25" s="18">
        <v>8238</v>
      </c>
      <c r="E25" s="18">
        <v>840</v>
      </c>
      <c r="F25" s="6">
        <v>9078</v>
      </c>
      <c r="G25" s="19"/>
      <c r="H25" s="124"/>
      <c r="I25" s="17"/>
    </row>
    <row r="26" spans="1:9" ht="18.75" customHeight="1" thickBot="1" thickTop="1">
      <c r="A26" s="122" t="s">
        <v>12</v>
      </c>
      <c r="B26" s="122"/>
      <c r="C26" s="122"/>
      <c r="D26" s="41"/>
      <c r="E26" s="41"/>
      <c r="F26" s="20">
        <f>SUM(F16:F25)</f>
        <v>53591</v>
      </c>
      <c r="G26" s="49"/>
      <c r="H26" s="49"/>
      <c r="I26" s="47"/>
    </row>
    <row r="27" spans="1:9" ht="14.25" thickBot="1" thickTop="1">
      <c r="A27" s="34"/>
      <c r="B27" s="34"/>
      <c r="C27" s="34"/>
      <c r="D27" s="34"/>
      <c r="E27" s="34"/>
      <c r="F27" s="36"/>
      <c r="G27" s="34"/>
      <c r="H27" s="34"/>
      <c r="I27" s="34"/>
    </row>
    <row r="28" spans="1:9" ht="18" customHeight="1" thickTop="1">
      <c r="A28" s="89" t="s">
        <v>62</v>
      </c>
      <c r="B28" s="90"/>
      <c r="C28" s="90"/>
      <c r="D28" s="90"/>
      <c r="E28" s="90"/>
      <c r="F28" s="90"/>
      <c r="G28" s="90"/>
      <c r="H28" s="90"/>
      <c r="I28" s="91"/>
    </row>
    <row r="29" spans="1:9" ht="17.25">
      <c r="A29" s="37"/>
      <c r="B29" s="38"/>
      <c r="C29" s="39"/>
      <c r="D29" s="40"/>
      <c r="E29" s="38"/>
      <c r="F29" s="39"/>
      <c r="G29" s="11" t="s">
        <v>4</v>
      </c>
      <c r="H29" s="11"/>
      <c r="I29" s="12" t="s">
        <v>5</v>
      </c>
    </row>
    <row r="30" spans="1:9" ht="16.5" customHeight="1">
      <c r="A30" s="100" t="s">
        <v>13</v>
      </c>
      <c r="B30" s="101"/>
      <c r="C30" s="102"/>
      <c r="D30" s="92">
        <v>1987</v>
      </c>
      <c r="E30" s="93"/>
      <c r="F30" s="94"/>
      <c r="G30" s="7" t="s">
        <v>60</v>
      </c>
      <c r="H30" s="7"/>
      <c r="I30" s="13" t="s">
        <v>61</v>
      </c>
    </row>
    <row r="31" spans="1:9" ht="17.25" customHeight="1" thickBot="1">
      <c r="A31" s="64" t="s">
        <v>14</v>
      </c>
      <c r="B31" s="95"/>
      <c r="C31" s="96"/>
      <c r="D31" s="97">
        <v>4124</v>
      </c>
      <c r="E31" s="98"/>
      <c r="F31" s="99"/>
      <c r="G31" s="23"/>
      <c r="H31" s="45"/>
      <c r="I31" s="45"/>
    </row>
    <row r="32" ht="14.25" thickBot="1" thickTop="1"/>
    <row r="33" spans="1:9" ht="20.25" customHeight="1" thickBot="1">
      <c r="A33" s="106" t="s">
        <v>15</v>
      </c>
      <c r="B33" s="107"/>
      <c r="C33" s="108"/>
      <c r="D33" s="24">
        <f>(F12+F26)</f>
        <v>213654</v>
      </c>
      <c r="E33" s="25"/>
      <c r="F33" s="25"/>
      <c r="G33" s="25"/>
      <c r="H33" s="25"/>
      <c r="I33" s="25"/>
    </row>
    <row r="34" spans="1:9" ht="20.25" customHeight="1" thickBot="1">
      <c r="A34" s="103" t="s">
        <v>16</v>
      </c>
      <c r="B34" s="104"/>
      <c r="C34" s="105"/>
      <c r="D34" s="24">
        <v>1987</v>
      </c>
      <c r="E34" s="25"/>
      <c r="F34" s="25"/>
      <c r="G34" s="25"/>
      <c r="H34" s="25"/>
      <c r="I34" s="25"/>
    </row>
    <row r="35" spans="1:9" ht="20.25" customHeight="1" thickBot="1">
      <c r="A35" s="81" t="s">
        <v>24</v>
      </c>
      <c r="B35" s="82"/>
      <c r="C35" s="83"/>
      <c r="D35" s="26">
        <f>(D33+D34)</f>
        <v>215641</v>
      </c>
      <c r="E35" s="27"/>
      <c r="F35" s="27"/>
      <c r="G35" s="27"/>
      <c r="H35" s="27"/>
      <c r="I35" s="27"/>
    </row>
    <row r="36" spans="1:11" ht="14.25">
      <c r="A36" s="27"/>
      <c r="B36" s="27"/>
      <c r="C36" s="27"/>
      <c r="D36" s="27"/>
      <c r="E36" s="27"/>
      <c r="F36" s="27"/>
      <c r="G36" s="27"/>
      <c r="H36" s="27"/>
      <c r="I36" s="27"/>
      <c r="K36" s="28"/>
    </row>
    <row r="37" spans="1:11" s="28" customFormat="1" ht="14.25">
      <c r="A37" s="29"/>
      <c r="B37" s="29"/>
      <c r="C37" s="29"/>
      <c r="D37" s="29"/>
      <c r="E37" s="29"/>
      <c r="F37" s="29"/>
      <c r="G37" s="29"/>
      <c r="H37" s="29"/>
      <c r="I37" s="29"/>
      <c r="K37"/>
    </row>
    <row r="38" spans="1:9" ht="14.25">
      <c r="A38" s="29"/>
      <c r="B38" s="29"/>
      <c r="C38" s="29"/>
      <c r="D38" s="29"/>
      <c r="E38" s="29"/>
      <c r="F38" s="29"/>
      <c r="G38" s="29"/>
      <c r="H38" s="29"/>
      <c r="I38" s="29"/>
    </row>
    <row r="39" spans="1:9" ht="14.25">
      <c r="A39" s="29"/>
      <c r="B39" s="27"/>
      <c r="C39" s="27"/>
      <c r="D39" s="27"/>
      <c r="E39" s="27"/>
      <c r="F39" s="27"/>
      <c r="G39" s="27"/>
      <c r="H39" s="27"/>
      <c r="I39" s="27"/>
    </row>
    <row r="40" spans="1:9" ht="14.25">
      <c r="A40" s="29"/>
      <c r="B40" s="27"/>
      <c r="C40" s="27"/>
      <c r="D40" s="27"/>
      <c r="E40" s="27"/>
      <c r="F40" s="27"/>
      <c r="G40" s="27"/>
      <c r="H40" s="27"/>
      <c r="I40" s="27"/>
    </row>
  </sheetData>
  <sheetProtection/>
  <mergeCells count="36">
    <mergeCell ref="A34:C34"/>
    <mergeCell ref="A19:C19"/>
    <mergeCell ref="A20:C20"/>
    <mergeCell ref="A21:C21"/>
    <mergeCell ref="A24:B24"/>
    <mergeCell ref="A23:B23"/>
    <mergeCell ref="A35:C35"/>
    <mergeCell ref="A25:B25"/>
    <mergeCell ref="A26:C26"/>
    <mergeCell ref="A28:I28"/>
    <mergeCell ref="A30:C30"/>
    <mergeCell ref="D30:F30"/>
    <mergeCell ref="H19:H25"/>
    <mergeCell ref="A31:C31"/>
    <mergeCell ref="D31:F31"/>
    <mergeCell ref="A33:C33"/>
    <mergeCell ref="A18:C18"/>
    <mergeCell ref="B9:C9"/>
    <mergeCell ref="A22:B22"/>
    <mergeCell ref="H3:H12"/>
    <mergeCell ref="A12:C12"/>
    <mergeCell ref="B6:C6"/>
    <mergeCell ref="B7:C7"/>
    <mergeCell ref="B8:C8"/>
    <mergeCell ref="A14:I14"/>
    <mergeCell ref="B10:C10"/>
    <mergeCell ref="A1:I1"/>
    <mergeCell ref="A2:C2"/>
    <mergeCell ref="B3:C3"/>
    <mergeCell ref="B4:C4"/>
    <mergeCell ref="B5:C5"/>
    <mergeCell ref="A17:C17"/>
    <mergeCell ref="H16:H17"/>
    <mergeCell ref="B11:C11"/>
    <mergeCell ref="A15:C15"/>
    <mergeCell ref="A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zoomScale="75" zoomScaleNormal="75" zoomScalePageLayoutView="0" workbookViewId="0" topLeftCell="A1">
      <selection activeCell="A16" sqref="A16:C16"/>
    </sheetView>
  </sheetViews>
  <sheetFormatPr defaultColWidth="9.140625" defaultRowHeight="12.75"/>
  <cols>
    <col min="1" max="1" width="3.57421875" style="0" bestFit="1" customWidth="1"/>
    <col min="2" max="2" width="4.7109375" style="0" customWidth="1"/>
    <col min="3" max="3" width="46.28125" style="0" customWidth="1"/>
    <col min="4" max="4" width="21.28125" style="0" bestFit="1" customWidth="1"/>
    <col min="5" max="5" width="25.00390625" style="0" bestFit="1" customWidth="1"/>
    <col min="6" max="6" width="13.8515625" style="0" bestFit="1" customWidth="1"/>
    <col min="7" max="7" width="26.28125" style="0" bestFit="1" customWidth="1"/>
    <col min="8" max="8" width="26.28125" style="0" customWidth="1"/>
    <col min="9" max="9" width="54.00390625" style="0" customWidth="1"/>
  </cols>
  <sheetData>
    <row r="1" spans="1:9" ht="18" thickTop="1">
      <c r="A1" s="58" t="s">
        <v>221</v>
      </c>
      <c r="B1" s="59"/>
      <c r="C1" s="59"/>
      <c r="D1" s="59"/>
      <c r="E1" s="59"/>
      <c r="F1" s="59"/>
      <c r="G1" s="60"/>
      <c r="H1" s="60"/>
      <c r="I1" s="61"/>
    </row>
    <row r="2" spans="1:9" ht="14.25">
      <c r="A2" s="71" t="s">
        <v>0</v>
      </c>
      <c r="B2" s="72"/>
      <c r="C2" s="73"/>
      <c r="D2" s="1" t="s">
        <v>1</v>
      </c>
      <c r="E2" s="1" t="s">
        <v>2</v>
      </c>
      <c r="F2" s="1" t="s">
        <v>3</v>
      </c>
      <c r="G2" s="2" t="s">
        <v>17</v>
      </c>
      <c r="H2" s="11"/>
      <c r="I2" s="3" t="s">
        <v>5</v>
      </c>
    </row>
    <row r="3" spans="1:9" ht="14.25">
      <c r="A3" s="4">
        <v>1</v>
      </c>
      <c r="B3" s="62" t="s">
        <v>29</v>
      </c>
      <c r="C3" s="63"/>
      <c r="D3" s="5">
        <v>17363</v>
      </c>
      <c r="E3" s="5">
        <v>174</v>
      </c>
      <c r="F3" s="30">
        <f>D3+E3</f>
        <v>17537</v>
      </c>
      <c r="G3" s="54" t="s">
        <v>111</v>
      </c>
      <c r="H3" s="119"/>
      <c r="I3" s="5" t="s">
        <v>49</v>
      </c>
    </row>
    <row r="4" spans="1:9" ht="14.25">
      <c r="A4" s="8">
        <v>2</v>
      </c>
      <c r="B4" s="62" t="s">
        <v>30</v>
      </c>
      <c r="C4" s="63"/>
      <c r="D4" s="5">
        <v>16419</v>
      </c>
      <c r="E4" s="5">
        <v>133</v>
      </c>
      <c r="F4" s="30">
        <f aca="true" t="shared" si="0" ref="F4:F12">D4+E4</f>
        <v>16552</v>
      </c>
      <c r="G4" s="54" t="s">
        <v>111</v>
      </c>
      <c r="H4" s="120"/>
      <c r="I4" s="5"/>
    </row>
    <row r="5" spans="1:9" ht="14.25">
      <c r="A5" s="4">
        <v>3</v>
      </c>
      <c r="B5" s="62" t="s">
        <v>112</v>
      </c>
      <c r="C5" s="63"/>
      <c r="D5" s="5">
        <v>1269</v>
      </c>
      <c r="E5" s="5">
        <v>83</v>
      </c>
      <c r="F5" s="30">
        <f t="shared" si="0"/>
        <v>1352</v>
      </c>
      <c r="G5" s="54" t="s">
        <v>108</v>
      </c>
      <c r="H5" s="120"/>
      <c r="I5" s="5"/>
    </row>
    <row r="6" spans="1:9" ht="14.25">
      <c r="A6" s="8">
        <v>4</v>
      </c>
      <c r="B6" s="62" t="s">
        <v>113</v>
      </c>
      <c r="C6" s="63"/>
      <c r="D6" s="5">
        <v>2300</v>
      </c>
      <c r="E6" s="5">
        <v>135</v>
      </c>
      <c r="F6" s="30">
        <f t="shared" si="0"/>
        <v>2435</v>
      </c>
      <c r="G6" s="54" t="s">
        <v>114</v>
      </c>
      <c r="H6" s="120"/>
      <c r="I6" s="5"/>
    </row>
    <row r="7" spans="1:9" ht="14.25">
      <c r="A7" s="4">
        <v>5</v>
      </c>
      <c r="B7" s="62" t="s">
        <v>31</v>
      </c>
      <c r="C7" s="63"/>
      <c r="D7" s="43">
        <v>33795</v>
      </c>
      <c r="E7" s="43">
        <v>0</v>
      </c>
      <c r="F7" s="30">
        <f t="shared" si="0"/>
        <v>33795</v>
      </c>
      <c r="G7" s="7" t="s">
        <v>115</v>
      </c>
      <c r="H7" s="120"/>
      <c r="I7" s="5"/>
    </row>
    <row r="8" spans="1:9" ht="14.25">
      <c r="A8" s="8">
        <v>6</v>
      </c>
      <c r="B8" s="62" t="s">
        <v>32</v>
      </c>
      <c r="C8" s="63"/>
      <c r="D8" s="43">
        <v>2093</v>
      </c>
      <c r="E8" s="43">
        <v>0</v>
      </c>
      <c r="F8" s="30">
        <f t="shared" si="0"/>
        <v>2093</v>
      </c>
      <c r="G8" s="7" t="s">
        <v>46</v>
      </c>
      <c r="H8" s="120"/>
      <c r="I8" s="5"/>
    </row>
    <row r="9" spans="1:9" ht="14.25">
      <c r="A9" s="4">
        <v>7</v>
      </c>
      <c r="B9" s="62" t="s">
        <v>40</v>
      </c>
      <c r="C9" s="77"/>
      <c r="D9" s="43">
        <v>2002</v>
      </c>
      <c r="E9" s="43">
        <v>0</v>
      </c>
      <c r="F9" s="30">
        <f t="shared" si="0"/>
        <v>2002</v>
      </c>
      <c r="G9" s="7" t="s">
        <v>116</v>
      </c>
      <c r="H9" s="120"/>
      <c r="I9" s="50"/>
    </row>
    <row r="10" spans="1:9" ht="14.25">
      <c r="A10" s="8">
        <v>8</v>
      </c>
      <c r="B10" s="62" t="s">
        <v>33</v>
      </c>
      <c r="C10" s="77"/>
      <c r="D10" s="43">
        <v>95</v>
      </c>
      <c r="E10" s="43">
        <v>0</v>
      </c>
      <c r="F10" s="30">
        <f t="shared" si="0"/>
        <v>95</v>
      </c>
      <c r="G10" s="7" t="s">
        <v>117</v>
      </c>
      <c r="H10" s="120"/>
      <c r="I10" s="50"/>
    </row>
    <row r="11" spans="1:9" ht="14.25">
      <c r="A11" s="4">
        <v>9</v>
      </c>
      <c r="B11" s="62" t="s">
        <v>34</v>
      </c>
      <c r="C11" s="77"/>
      <c r="D11" s="43">
        <v>4660</v>
      </c>
      <c r="E11" s="43">
        <v>0</v>
      </c>
      <c r="F11" s="30">
        <f t="shared" si="0"/>
        <v>4660</v>
      </c>
      <c r="G11" s="7" t="s">
        <v>118</v>
      </c>
      <c r="H11" s="120"/>
      <c r="I11" s="50"/>
    </row>
    <row r="12" spans="1:9" ht="29.25" thickBot="1">
      <c r="A12" s="4">
        <v>10</v>
      </c>
      <c r="B12" s="62" t="s">
        <v>36</v>
      </c>
      <c r="C12" s="77"/>
      <c r="D12" s="5">
        <v>36</v>
      </c>
      <c r="E12" s="5">
        <v>0</v>
      </c>
      <c r="F12" s="30">
        <f t="shared" si="0"/>
        <v>36</v>
      </c>
      <c r="G12" s="7" t="s">
        <v>119</v>
      </c>
      <c r="H12" s="120"/>
      <c r="I12" s="50" t="s">
        <v>120</v>
      </c>
    </row>
    <row r="13" spans="1:9" ht="18" thickBot="1" thickTop="1">
      <c r="A13" s="64" t="s">
        <v>6</v>
      </c>
      <c r="B13" s="65"/>
      <c r="C13" s="66"/>
      <c r="D13" s="31"/>
      <c r="E13" s="31"/>
      <c r="F13" s="32">
        <f>SUM(F3:F12)</f>
        <v>80557</v>
      </c>
      <c r="G13" s="33"/>
      <c r="H13" s="121"/>
      <c r="I13" s="48"/>
    </row>
    <row r="14" spans="1:9" ht="14.25" thickBot="1" thickTop="1">
      <c r="A14" s="34"/>
      <c r="B14" s="34"/>
      <c r="C14" s="34"/>
      <c r="D14" s="34"/>
      <c r="E14" s="34"/>
      <c r="F14" s="34"/>
      <c r="G14" s="34"/>
      <c r="H14" s="34"/>
      <c r="I14" s="34"/>
    </row>
    <row r="15" spans="1:9" ht="18" thickTop="1">
      <c r="A15" s="67" t="s">
        <v>222</v>
      </c>
      <c r="B15" s="68"/>
      <c r="C15" s="68"/>
      <c r="D15" s="68"/>
      <c r="E15" s="68"/>
      <c r="F15" s="68"/>
      <c r="G15" s="69"/>
      <c r="H15" s="69"/>
      <c r="I15" s="70"/>
    </row>
    <row r="16" spans="1:9" ht="28.5">
      <c r="A16" s="109" t="s">
        <v>7</v>
      </c>
      <c r="B16" s="110"/>
      <c r="C16" s="111"/>
      <c r="D16" s="10" t="s">
        <v>1</v>
      </c>
      <c r="E16" s="10" t="s">
        <v>2</v>
      </c>
      <c r="F16" s="10" t="s">
        <v>3</v>
      </c>
      <c r="G16" s="11" t="s">
        <v>18</v>
      </c>
      <c r="H16" s="11" t="s">
        <v>43</v>
      </c>
      <c r="I16" s="12" t="s">
        <v>5</v>
      </c>
    </row>
    <row r="17" spans="1:9" ht="14.25">
      <c r="A17" s="78" t="s">
        <v>8</v>
      </c>
      <c r="B17" s="79"/>
      <c r="C17" s="80"/>
      <c r="D17" s="5">
        <v>6973</v>
      </c>
      <c r="E17" s="5">
        <v>862</v>
      </c>
      <c r="F17" s="6">
        <f aca="true" t="shared" si="1" ref="F17:F33">D17+E17</f>
        <v>7835</v>
      </c>
      <c r="G17" s="7" t="s">
        <v>53</v>
      </c>
      <c r="H17" s="117"/>
      <c r="I17" s="13"/>
    </row>
    <row r="18" spans="1:9" ht="14.25">
      <c r="A18" s="78" t="s">
        <v>9</v>
      </c>
      <c r="B18" s="79"/>
      <c r="C18" s="80"/>
      <c r="D18" s="5">
        <v>629</v>
      </c>
      <c r="E18" s="5">
        <v>1060</v>
      </c>
      <c r="F18" s="6">
        <f t="shared" si="1"/>
        <v>1689</v>
      </c>
      <c r="G18" s="7">
        <v>400</v>
      </c>
      <c r="H18" s="118"/>
      <c r="I18" s="13"/>
    </row>
    <row r="19" spans="1:9" ht="14.25">
      <c r="A19" s="74" t="s">
        <v>10</v>
      </c>
      <c r="B19" s="112"/>
      <c r="C19" s="113"/>
      <c r="D19" s="14">
        <v>31</v>
      </c>
      <c r="E19" s="14">
        <v>0</v>
      </c>
      <c r="F19" s="6">
        <f t="shared" si="1"/>
        <v>31</v>
      </c>
      <c r="G19" s="15" t="s">
        <v>54</v>
      </c>
      <c r="H19" s="51"/>
      <c r="I19" s="13"/>
    </row>
    <row r="20" spans="1:9" ht="14.25">
      <c r="A20" s="74" t="s">
        <v>22</v>
      </c>
      <c r="B20" s="75"/>
      <c r="C20" s="76"/>
      <c r="D20" s="14">
        <v>147</v>
      </c>
      <c r="E20" s="14">
        <v>382</v>
      </c>
      <c r="F20" s="6">
        <f t="shared" si="1"/>
        <v>529</v>
      </c>
      <c r="G20" s="15" t="s">
        <v>55</v>
      </c>
      <c r="H20" s="123"/>
      <c r="I20" s="17"/>
    </row>
    <row r="21" spans="1:9" ht="14.25">
      <c r="A21" s="114" t="s">
        <v>121</v>
      </c>
      <c r="B21" s="115"/>
      <c r="C21" s="115"/>
      <c r="D21" s="14">
        <v>794</v>
      </c>
      <c r="E21" s="14">
        <v>0</v>
      </c>
      <c r="F21" s="6">
        <f t="shared" si="1"/>
        <v>794</v>
      </c>
      <c r="G21" s="15" t="s">
        <v>122</v>
      </c>
      <c r="H21" s="124"/>
      <c r="I21" s="13"/>
    </row>
    <row r="22" spans="1:9" ht="14.25">
      <c r="A22" s="74" t="s">
        <v>20</v>
      </c>
      <c r="B22" s="75"/>
      <c r="C22" s="76"/>
      <c r="D22" s="14">
        <v>60</v>
      </c>
      <c r="E22" s="14">
        <v>0</v>
      </c>
      <c r="F22" s="6">
        <f t="shared" si="1"/>
        <v>60</v>
      </c>
      <c r="G22" s="15">
        <v>3300</v>
      </c>
      <c r="H22" s="124"/>
      <c r="I22" s="13" t="s">
        <v>123</v>
      </c>
    </row>
    <row r="23" spans="1:9" ht="14.25">
      <c r="A23" s="74" t="s">
        <v>124</v>
      </c>
      <c r="B23" s="75"/>
      <c r="C23" s="76"/>
      <c r="D23" s="18">
        <v>0</v>
      </c>
      <c r="E23" s="18">
        <v>50</v>
      </c>
      <c r="F23" s="6">
        <f t="shared" si="1"/>
        <v>50</v>
      </c>
      <c r="G23" s="19"/>
      <c r="H23" s="124"/>
      <c r="I23" s="17"/>
    </row>
    <row r="24" spans="1:9" ht="14.25">
      <c r="A24" s="74" t="s">
        <v>125</v>
      </c>
      <c r="B24" s="75"/>
      <c r="C24" s="76"/>
      <c r="D24" s="18">
        <v>12</v>
      </c>
      <c r="E24" s="18">
        <v>0</v>
      </c>
      <c r="F24" s="6">
        <f t="shared" si="1"/>
        <v>12</v>
      </c>
      <c r="G24" s="19"/>
      <c r="H24" s="124"/>
      <c r="I24" s="17"/>
    </row>
    <row r="25" spans="1:9" ht="14.25">
      <c r="A25" s="74" t="s">
        <v>126</v>
      </c>
      <c r="B25" s="75"/>
      <c r="C25" s="76"/>
      <c r="D25" s="18">
        <v>0</v>
      </c>
      <c r="E25" s="18">
        <v>250</v>
      </c>
      <c r="F25" s="6">
        <f t="shared" si="1"/>
        <v>250</v>
      </c>
      <c r="G25" s="19"/>
      <c r="H25" s="124"/>
      <c r="I25" s="17"/>
    </row>
    <row r="26" spans="1:9" ht="14.25">
      <c r="A26" s="74" t="s">
        <v>127</v>
      </c>
      <c r="B26" s="75"/>
      <c r="C26" s="76"/>
      <c r="D26" s="18">
        <v>0</v>
      </c>
      <c r="E26" s="18">
        <v>159</v>
      </c>
      <c r="F26" s="6">
        <f t="shared" si="1"/>
        <v>159</v>
      </c>
      <c r="G26" s="19"/>
      <c r="H26" s="124"/>
      <c r="I26" s="17"/>
    </row>
    <row r="27" spans="1:9" ht="14.25">
      <c r="A27" s="74" t="s">
        <v>128</v>
      </c>
      <c r="B27" s="75"/>
      <c r="C27" s="76"/>
      <c r="D27" s="18">
        <v>0</v>
      </c>
      <c r="E27" s="18">
        <v>14</v>
      </c>
      <c r="F27" s="6">
        <f t="shared" si="1"/>
        <v>14</v>
      </c>
      <c r="G27" s="19"/>
      <c r="H27" s="124"/>
      <c r="I27" s="17"/>
    </row>
    <row r="28" spans="1:9" ht="14.25">
      <c r="A28" s="74" t="s">
        <v>129</v>
      </c>
      <c r="B28" s="75"/>
      <c r="C28" s="76"/>
      <c r="D28" s="18">
        <v>0</v>
      </c>
      <c r="E28" s="18">
        <v>51</v>
      </c>
      <c r="F28" s="6">
        <f t="shared" si="1"/>
        <v>51</v>
      </c>
      <c r="G28" s="19"/>
      <c r="H28" s="124"/>
      <c r="I28" s="17"/>
    </row>
    <row r="29" spans="1:9" ht="14.25">
      <c r="A29" s="84" t="s">
        <v>11</v>
      </c>
      <c r="B29" s="85"/>
      <c r="C29" s="16" t="s">
        <v>41</v>
      </c>
      <c r="D29" s="18">
        <v>716</v>
      </c>
      <c r="E29" s="18">
        <v>60</v>
      </c>
      <c r="F29" s="6">
        <f t="shared" si="1"/>
        <v>776</v>
      </c>
      <c r="G29" s="19" t="s">
        <v>58</v>
      </c>
      <c r="H29" s="124"/>
      <c r="I29" s="17"/>
    </row>
    <row r="30" spans="1:9" ht="14.25">
      <c r="A30" s="84" t="s">
        <v>11</v>
      </c>
      <c r="B30" s="85"/>
      <c r="C30" s="16" t="s">
        <v>37</v>
      </c>
      <c r="D30" s="18">
        <v>2992</v>
      </c>
      <c r="E30" s="18">
        <v>483</v>
      </c>
      <c r="F30" s="6">
        <f t="shared" si="1"/>
        <v>3475</v>
      </c>
      <c r="G30" s="19" t="s">
        <v>130</v>
      </c>
      <c r="H30" s="124"/>
      <c r="I30" s="17"/>
    </row>
    <row r="31" spans="1:9" ht="14.25">
      <c r="A31" s="84" t="s">
        <v>11</v>
      </c>
      <c r="B31" s="85"/>
      <c r="C31" s="16" t="s">
        <v>131</v>
      </c>
      <c r="D31" s="18">
        <v>1672</v>
      </c>
      <c r="E31" s="18">
        <v>938</v>
      </c>
      <c r="F31" s="6">
        <f t="shared" si="1"/>
        <v>2610</v>
      </c>
      <c r="G31" s="19" t="s">
        <v>59</v>
      </c>
      <c r="H31" s="124"/>
      <c r="I31" s="17"/>
    </row>
    <row r="32" spans="1:9" ht="14.25">
      <c r="A32" s="125" t="s">
        <v>11</v>
      </c>
      <c r="B32" s="125"/>
      <c r="C32" s="55" t="s">
        <v>39</v>
      </c>
      <c r="D32" s="14">
        <f>83+490+64</f>
        <v>637</v>
      </c>
      <c r="E32" s="14">
        <v>0</v>
      </c>
      <c r="F32" s="6">
        <f t="shared" si="1"/>
        <v>637</v>
      </c>
      <c r="G32" s="19" t="s">
        <v>132</v>
      </c>
      <c r="H32" s="124"/>
      <c r="I32" s="17" t="s">
        <v>133</v>
      </c>
    </row>
    <row r="33" spans="1:9" ht="15" thickBot="1">
      <c r="A33" s="125" t="s">
        <v>11</v>
      </c>
      <c r="B33" s="125"/>
      <c r="C33" s="55" t="s">
        <v>134</v>
      </c>
      <c r="D33" s="14">
        <f>446+17</f>
        <v>463</v>
      </c>
      <c r="E33" s="14">
        <v>0</v>
      </c>
      <c r="F33" s="6">
        <f t="shared" si="1"/>
        <v>463</v>
      </c>
      <c r="G33" s="19"/>
      <c r="H33" s="53"/>
      <c r="I33" s="56" t="s">
        <v>135</v>
      </c>
    </row>
    <row r="34" spans="1:9" ht="18" thickBot="1" thickTop="1">
      <c r="A34" s="122" t="s">
        <v>12</v>
      </c>
      <c r="B34" s="122"/>
      <c r="C34" s="122"/>
      <c r="D34" s="57"/>
      <c r="E34" s="57"/>
      <c r="F34" s="20">
        <f>SUM(F17:F33)</f>
        <v>19435</v>
      </c>
      <c r="G34" s="49"/>
      <c r="H34" s="49"/>
      <c r="I34" s="47"/>
    </row>
    <row r="35" spans="1:9" ht="14.25" thickBot="1" thickTop="1">
      <c r="A35" s="34"/>
      <c r="B35" s="34"/>
      <c r="C35" s="34"/>
      <c r="D35" s="34"/>
      <c r="E35" s="34"/>
      <c r="F35" s="36"/>
      <c r="G35" s="34"/>
      <c r="H35" s="34"/>
      <c r="I35" s="34"/>
    </row>
    <row r="36" spans="1:9" ht="18" thickTop="1">
      <c r="A36" s="89" t="s">
        <v>42</v>
      </c>
      <c r="B36" s="90"/>
      <c r="C36" s="90"/>
      <c r="D36" s="90"/>
      <c r="E36" s="90"/>
      <c r="F36" s="90"/>
      <c r="G36" s="90"/>
      <c r="H36" s="90"/>
      <c r="I36" s="91"/>
    </row>
    <row r="37" spans="1:9" ht="17.25">
      <c r="A37" s="37"/>
      <c r="B37" s="38"/>
      <c r="C37" s="39"/>
      <c r="D37" s="40"/>
      <c r="E37" s="38"/>
      <c r="F37" s="39"/>
      <c r="G37" s="11" t="s">
        <v>4</v>
      </c>
      <c r="H37" s="11"/>
      <c r="I37" s="12" t="s">
        <v>5</v>
      </c>
    </row>
    <row r="38" spans="1:9" ht="14.25">
      <c r="A38" s="100" t="s">
        <v>13</v>
      </c>
      <c r="B38" s="101"/>
      <c r="C38" s="102"/>
      <c r="D38" s="92">
        <v>908</v>
      </c>
      <c r="E38" s="93"/>
      <c r="F38" s="94"/>
      <c r="G38" s="7" t="s">
        <v>136</v>
      </c>
      <c r="H38" s="7"/>
      <c r="I38" s="13" t="s">
        <v>61</v>
      </c>
    </row>
    <row r="39" spans="1:9" ht="15" thickBot="1">
      <c r="A39" s="64" t="s">
        <v>14</v>
      </c>
      <c r="B39" s="95"/>
      <c r="C39" s="96"/>
      <c r="D39" s="97">
        <v>2373</v>
      </c>
      <c r="E39" s="98"/>
      <c r="F39" s="99"/>
      <c r="G39" s="23"/>
      <c r="H39" s="45"/>
      <c r="I39" s="45"/>
    </row>
    <row r="40" ht="14.25" thickBot="1" thickTop="1"/>
    <row r="41" spans="1:9" ht="18" thickBot="1">
      <c r="A41" s="106" t="s">
        <v>15</v>
      </c>
      <c r="B41" s="107"/>
      <c r="C41" s="108"/>
      <c r="D41" s="24">
        <f>(F13+F34)</f>
        <v>99992</v>
      </c>
      <c r="E41" s="25"/>
      <c r="F41" s="25"/>
      <c r="G41" s="25"/>
      <c r="H41" s="25"/>
      <c r="I41" s="25"/>
    </row>
    <row r="42" spans="1:9" ht="18" thickBot="1">
      <c r="A42" s="103" t="s">
        <v>16</v>
      </c>
      <c r="B42" s="104"/>
      <c r="C42" s="105"/>
      <c r="D42" s="24">
        <f>D38</f>
        <v>908</v>
      </c>
      <c r="E42" s="25"/>
      <c r="F42" s="25"/>
      <c r="G42" s="25"/>
      <c r="H42" s="25"/>
      <c r="I42" s="25"/>
    </row>
    <row r="43" spans="1:9" ht="18" thickBot="1">
      <c r="A43" s="81" t="s">
        <v>24</v>
      </c>
      <c r="B43" s="82"/>
      <c r="C43" s="83"/>
      <c r="D43" s="26">
        <f>(D41+D42)</f>
        <v>100900</v>
      </c>
      <c r="E43" s="27"/>
      <c r="F43" s="27"/>
      <c r="G43" s="27"/>
      <c r="H43" s="27"/>
      <c r="I43" s="27"/>
    </row>
  </sheetData>
  <sheetProtection/>
  <mergeCells count="44">
    <mergeCell ref="A39:C39"/>
    <mergeCell ref="D39:F39"/>
    <mergeCell ref="A41:C41"/>
    <mergeCell ref="A42:C42"/>
    <mergeCell ref="A43:C43"/>
    <mergeCell ref="A31:B31"/>
    <mergeCell ref="A32:B32"/>
    <mergeCell ref="A33:B33"/>
    <mergeCell ref="A34:C34"/>
    <mergeCell ref="A36:I36"/>
    <mergeCell ref="A38:C38"/>
    <mergeCell ref="D38:F38"/>
    <mergeCell ref="A25:C25"/>
    <mergeCell ref="A26:C26"/>
    <mergeCell ref="A27:C27"/>
    <mergeCell ref="A28:C28"/>
    <mergeCell ref="A29:B29"/>
    <mergeCell ref="A30:B30"/>
    <mergeCell ref="A17:C17"/>
    <mergeCell ref="H17:H18"/>
    <mergeCell ref="A18:C18"/>
    <mergeCell ref="A19:C19"/>
    <mergeCell ref="A20:C20"/>
    <mergeCell ref="H20:H32"/>
    <mergeCell ref="A21:C21"/>
    <mergeCell ref="A22:C22"/>
    <mergeCell ref="A23:C23"/>
    <mergeCell ref="A24:C24"/>
    <mergeCell ref="B10:C10"/>
    <mergeCell ref="B11:C11"/>
    <mergeCell ref="B12:C12"/>
    <mergeCell ref="A13:C13"/>
    <mergeCell ref="A15:I15"/>
    <mergeCell ref="A16:C16"/>
    <mergeCell ref="A1:I1"/>
    <mergeCell ref="A2:C2"/>
    <mergeCell ref="B3:C3"/>
    <mergeCell ref="H3:H13"/>
    <mergeCell ref="B4:C4"/>
    <mergeCell ref="B5:C5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70" zoomScaleNormal="70" zoomScalePageLayoutView="0" workbookViewId="0" topLeftCell="A1">
      <selection activeCell="A37" sqref="A37"/>
    </sheetView>
  </sheetViews>
  <sheetFormatPr defaultColWidth="9.140625" defaultRowHeight="12.75"/>
  <cols>
    <col min="1" max="1" width="3.57421875" style="0" bestFit="1" customWidth="1"/>
    <col min="2" max="2" width="4.7109375" style="0" customWidth="1"/>
    <col min="3" max="3" width="46.28125" style="0" customWidth="1"/>
    <col min="4" max="4" width="21.28125" style="0" bestFit="1" customWidth="1"/>
    <col min="5" max="5" width="25.00390625" style="0" bestFit="1" customWidth="1"/>
    <col min="6" max="6" width="13.8515625" style="0" bestFit="1" customWidth="1"/>
    <col min="7" max="7" width="28.57421875" style="0" customWidth="1"/>
    <col min="8" max="8" width="67.57421875" style="0" customWidth="1"/>
    <col min="12" max="12" width="18.140625" style="0" customWidth="1"/>
  </cols>
  <sheetData>
    <row r="1" spans="1:8" ht="18" thickTop="1">
      <c r="A1" s="58" t="s">
        <v>219</v>
      </c>
      <c r="B1" s="59"/>
      <c r="C1" s="59"/>
      <c r="D1" s="59"/>
      <c r="E1" s="59"/>
      <c r="F1" s="59"/>
      <c r="G1" s="60"/>
      <c r="H1" s="61"/>
    </row>
    <row r="2" spans="1:8" ht="14.25">
      <c r="A2" s="71" t="s">
        <v>0</v>
      </c>
      <c r="B2" s="72"/>
      <c r="C2" s="73"/>
      <c r="D2" s="1" t="s">
        <v>1</v>
      </c>
      <c r="E2" s="1" t="s">
        <v>2</v>
      </c>
      <c r="F2" s="1" t="s">
        <v>3</v>
      </c>
      <c r="G2" s="2" t="s">
        <v>179</v>
      </c>
      <c r="H2" s="3" t="s">
        <v>5</v>
      </c>
    </row>
    <row r="3" spans="1:12" ht="16.5" customHeight="1">
      <c r="A3" s="4">
        <v>1</v>
      </c>
      <c r="B3" s="62" t="s">
        <v>29</v>
      </c>
      <c r="C3" s="63"/>
      <c r="D3" s="5">
        <v>19979</v>
      </c>
      <c r="E3" s="5">
        <v>82</v>
      </c>
      <c r="F3" s="30">
        <f aca="true" t="shared" si="0" ref="F3:F12">SUM(D3:E3)</f>
        <v>20061</v>
      </c>
      <c r="G3" s="54" t="s">
        <v>180</v>
      </c>
      <c r="H3" s="5" t="s">
        <v>181</v>
      </c>
      <c r="L3" s="42"/>
    </row>
    <row r="4" spans="1:12" ht="16.5" customHeight="1">
      <c r="A4" s="8">
        <v>2</v>
      </c>
      <c r="B4" s="62" t="s">
        <v>30</v>
      </c>
      <c r="C4" s="63"/>
      <c r="D4" s="5">
        <v>20171</v>
      </c>
      <c r="E4" s="5">
        <v>103</v>
      </c>
      <c r="F4" s="30">
        <f t="shared" si="0"/>
        <v>20274</v>
      </c>
      <c r="G4" s="54" t="s">
        <v>182</v>
      </c>
      <c r="H4" s="5" t="s">
        <v>181</v>
      </c>
      <c r="L4" s="42"/>
    </row>
    <row r="5" spans="1:8" ht="16.5" customHeight="1">
      <c r="A5" s="4">
        <v>3</v>
      </c>
      <c r="B5" s="62" t="s">
        <v>112</v>
      </c>
      <c r="C5" s="63"/>
      <c r="D5" s="5">
        <v>2309</v>
      </c>
      <c r="E5" s="5">
        <v>25</v>
      </c>
      <c r="F5" s="30">
        <f t="shared" si="0"/>
        <v>2334</v>
      </c>
      <c r="G5" s="54" t="s">
        <v>183</v>
      </c>
      <c r="H5" s="5" t="s">
        <v>184</v>
      </c>
    </row>
    <row r="6" spans="1:8" ht="16.5" customHeight="1">
      <c r="A6" s="8">
        <v>4</v>
      </c>
      <c r="B6" s="62" t="s">
        <v>113</v>
      </c>
      <c r="C6" s="63"/>
      <c r="D6" s="5">
        <v>2941</v>
      </c>
      <c r="E6" s="5">
        <v>17</v>
      </c>
      <c r="F6" s="30">
        <f t="shared" si="0"/>
        <v>2958</v>
      </c>
      <c r="G6" s="54" t="s">
        <v>185</v>
      </c>
      <c r="H6" s="5" t="s">
        <v>186</v>
      </c>
    </row>
    <row r="7" spans="1:12" ht="16.5" customHeight="1">
      <c r="A7" s="4">
        <v>5</v>
      </c>
      <c r="B7" s="62" t="s">
        <v>31</v>
      </c>
      <c r="C7" s="63"/>
      <c r="D7" s="43">
        <v>49887</v>
      </c>
      <c r="E7" s="43">
        <v>0</v>
      </c>
      <c r="F7" s="30">
        <f t="shared" si="0"/>
        <v>49887</v>
      </c>
      <c r="G7" s="7" t="s">
        <v>187</v>
      </c>
      <c r="H7" s="5" t="s">
        <v>188</v>
      </c>
      <c r="L7" s="42"/>
    </row>
    <row r="8" spans="1:8" ht="42.75">
      <c r="A8" s="8">
        <v>6</v>
      </c>
      <c r="B8" s="62" t="s">
        <v>32</v>
      </c>
      <c r="C8" s="63"/>
      <c r="D8" s="43">
        <v>4894</v>
      </c>
      <c r="E8" s="43">
        <v>0</v>
      </c>
      <c r="F8" s="128">
        <f t="shared" si="0"/>
        <v>4894</v>
      </c>
      <c r="G8" s="7" t="s">
        <v>189</v>
      </c>
      <c r="H8" s="5" t="s">
        <v>190</v>
      </c>
    </row>
    <row r="9" spans="1:8" ht="16.5" customHeight="1">
      <c r="A9" s="4">
        <v>7</v>
      </c>
      <c r="B9" s="62" t="s">
        <v>40</v>
      </c>
      <c r="C9" s="77"/>
      <c r="D9" s="43">
        <v>5421</v>
      </c>
      <c r="E9" s="43">
        <v>75</v>
      </c>
      <c r="F9" s="30">
        <f t="shared" si="0"/>
        <v>5496</v>
      </c>
      <c r="G9" s="7" t="s">
        <v>191</v>
      </c>
      <c r="H9" s="50" t="s">
        <v>192</v>
      </c>
    </row>
    <row r="10" spans="1:8" ht="16.5" customHeight="1">
      <c r="A10" s="8">
        <v>8</v>
      </c>
      <c r="B10" s="62" t="s">
        <v>33</v>
      </c>
      <c r="C10" s="77"/>
      <c r="D10" s="43">
        <v>669</v>
      </c>
      <c r="E10" s="43">
        <v>0</v>
      </c>
      <c r="F10" s="30">
        <f t="shared" si="0"/>
        <v>669</v>
      </c>
      <c r="G10" s="7" t="s">
        <v>193</v>
      </c>
      <c r="H10" s="50" t="s">
        <v>192</v>
      </c>
    </row>
    <row r="11" spans="1:8" ht="14.25">
      <c r="A11" s="4">
        <v>9</v>
      </c>
      <c r="B11" s="62" t="s">
        <v>34</v>
      </c>
      <c r="C11" s="77"/>
      <c r="D11" s="43">
        <v>6820</v>
      </c>
      <c r="E11" s="43">
        <v>0</v>
      </c>
      <c r="F11" s="30">
        <f t="shared" si="0"/>
        <v>6820</v>
      </c>
      <c r="G11" s="7" t="s">
        <v>194</v>
      </c>
      <c r="H11" s="50" t="s">
        <v>192</v>
      </c>
    </row>
    <row r="12" spans="1:8" ht="29.25" thickBot="1">
      <c r="A12" s="46">
        <v>10</v>
      </c>
      <c r="B12" s="62" t="s">
        <v>36</v>
      </c>
      <c r="C12" s="77"/>
      <c r="D12" s="5">
        <v>1850</v>
      </c>
      <c r="E12" s="5">
        <v>35</v>
      </c>
      <c r="F12" s="30">
        <f t="shared" si="0"/>
        <v>1885</v>
      </c>
      <c r="G12" s="7" t="s">
        <v>195</v>
      </c>
      <c r="H12" s="50" t="s">
        <v>196</v>
      </c>
    </row>
    <row r="13" spans="1:8" ht="18.75" customHeight="1" thickBot="1" thickTop="1">
      <c r="A13" s="64" t="s">
        <v>6</v>
      </c>
      <c r="B13" s="65"/>
      <c r="C13" s="66"/>
      <c r="D13" s="129">
        <f>SUM(D3:D12)</f>
        <v>114941</v>
      </c>
      <c r="E13" s="129">
        <f>SUM(E3:E12)</f>
        <v>337</v>
      </c>
      <c r="F13" s="129">
        <f>SUM(F3:F12)</f>
        <v>115278</v>
      </c>
      <c r="G13" s="33"/>
      <c r="H13" s="48" t="s">
        <v>155</v>
      </c>
    </row>
    <row r="14" spans="1:8" ht="14.25" thickBot="1" thickTop="1">
      <c r="A14" s="34"/>
      <c r="B14" s="34"/>
      <c r="C14" s="34"/>
      <c r="D14" s="34"/>
      <c r="E14" s="34"/>
      <c r="F14" s="34"/>
      <c r="G14" s="34"/>
      <c r="H14" s="34"/>
    </row>
    <row r="15" spans="1:8" ht="18" customHeight="1" thickTop="1">
      <c r="A15" s="58" t="s">
        <v>220</v>
      </c>
      <c r="B15" s="59"/>
      <c r="C15" s="59"/>
      <c r="D15" s="59"/>
      <c r="E15" s="59"/>
      <c r="F15" s="59"/>
      <c r="G15" s="60"/>
      <c r="H15" s="61"/>
    </row>
    <row r="16" spans="1:8" ht="19.5" customHeight="1">
      <c r="A16" s="109" t="s">
        <v>7</v>
      </c>
      <c r="B16" s="110"/>
      <c r="C16" s="111"/>
      <c r="D16" s="10" t="s">
        <v>1</v>
      </c>
      <c r="E16" s="10" t="s">
        <v>2</v>
      </c>
      <c r="F16" s="10" t="s">
        <v>3</v>
      </c>
      <c r="G16" s="11" t="s">
        <v>197</v>
      </c>
      <c r="H16" s="12" t="s">
        <v>5</v>
      </c>
    </row>
    <row r="17" spans="1:8" ht="28.5">
      <c r="A17" s="78" t="s">
        <v>198</v>
      </c>
      <c r="B17" s="79"/>
      <c r="C17" s="80"/>
      <c r="D17" s="5">
        <v>10824</v>
      </c>
      <c r="E17" s="5">
        <v>1370</v>
      </c>
      <c r="F17" s="6">
        <f>SUM(D17:E17)</f>
        <v>12194</v>
      </c>
      <c r="G17" s="7" t="s">
        <v>199</v>
      </c>
      <c r="H17" s="13" t="s">
        <v>157</v>
      </c>
    </row>
    <row r="18" spans="1:8" ht="28.5">
      <c r="A18" s="78" t="s">
        <v>9</v>
      </c>
      <c r="B18" s="79"/>
      <c r="C18" s="80"/>
      <c r="D18" s="5">
        <v>2362</v>
      </c>
      <c r="E18" s="5">
        <v>10160</v>
      </c>
      <c r="F18" s="6">
        <f>SUM(D18:E18)</f>
        <v>12522</v>
      </c>
      <c r="G18" s="7" t="s">
        <v>122</v>
      </c>
      <c r="H18" s="13" t="s">
        <v>200</v>
      </c>
    </row>
    <row r="19" spans="1:8" ht="14.25">
      <c r="A19" s="74" t="s">
        <v>10</v>
      </c>
      <c r="B19" s="112"/>
      <c r="C19" s="113"/>
      <c r="D19" s="14">
        <v>81</v>
      </c>
      <c r="E19" s="14">
        <v>123</v>
      </c>
      <c r="F19" s="6">
        <f aca="true" t="shared" si="1" ref="F19:F33">SUM(D19:E19)</f>
        <v>204</v>
      </c>
      <c r="G19" s="15" t="s">
        <v>201</v>
      </c>
      <c r="H19" s="13"/>
    </row>
    <row r="20" spans="1:8" ht="14.25">
      <c r="A20" s="74" t="s">
        <v>22</v>
      </c>
      <c r="B20" s="75"/>
      <c r="C20" s="76"/>
      <c r="D20" s="14">
        <v>204</v>
      </c>
      <c r="E20" s="14">
        <v>167</v>
      </c>
      <c r="F20" s="6">
        <f t="shared" si="1"/>
        <v>371</v>
      </c>
      <c r="G20" s="15" t="s">
        <v>202</v>
      </c>
      <c r="H20" s="17" t="s">
        <v>203</v>
      </c>
    </row>
    <row r="21" spans="1:8" ht="14.25">
      <c r="A21" s="114" t="s">
        <v>121</v>
      </c>
      <c r="B21" s="115"/>
      <c r="C21" s="115"/>
      <c r="D21" s="14">
        <v>160</v>
      </c>
      <c r="E21" s="14">
        <v>0</v>
      </c>
      <c r="F21" s="6">
        <f>SUM(D21:E21)</f>
        <v>160</v>
      </c>
      <c r="G21" s="15" t="s">
        <v>204</v>
      </c>
      <c r="H21" s="13" t="s">
        <v>163</v>
      </c>
    </row>
    <row r="22" spans="1:8" ht="14.25">
      <c r="A22" s="74" t="s">
        <v>20</v>
      </c>
      <c r="B22" s="75"/>
      <c r="C22" s="76"/>
      <c r="D22" s="14">
        <v>36</v>
      </c>
      <c r="E22" s="14">
        <v>70</v>
      </c>
      <c r="F22" s="6">
        <f t="shared" si="1"/>
        <v>106</v>
      </c>
      <c r="G22" s="15">
        <v>3400</v>
      </c>
      <c r="H22" s="13" t="s">
        <v>164</v>
      </c>
    </row>
    <row r="23" spans="1:8" ht="14.25">
      <c r="A23" s="74" t="s">
        <v>124</v>
      </c>
      <c r="B23" s="75"/>
      <c r="C23" s="76"/>
      <c r="D23" s="18">
        <v>0</v>
      </c>
      <c r="E23" s="18">
        <v>406</v>
      </c>
      <c r="F23" s="6">
        <f>SUM(D23:E23)</f>
        <v>406</v>
      </c>
      <c r="G23" s="19"/>
      <c r="H23" s="17" t="s">
        <v>165</v>
      </c>
    </row>
    <row r="24" spans="1:8" ht="14.25">
      <c r="A24" s="74" t="s">
        <v>125</v>
      </c>
      <c r="B24" s="75"/>
      <c r="C24" s="76"/>
      <c r="D24" s="18">
        <v>39</v>
      </c>
      <c r="E24" s="18">
        <v>8</v>
      </c>
      <c r="F24" s="6">
        <f t="shared" si="1"/>
        <v>47</v>
      </c>
      <c r="G24" s="19">
        <v>8000</v>
      </c>
      <c r="H24" s="17"/>
    </row>
    <row r="25" spans="1:8" ht="14.25">
      <c r="A25" s="74" t="s">
        <v>126</v>
      </c>
      <c r="B25" s="75"/>
      <c r="C25" s="76"/>
      <c r="D25" s="18">
        <v>111</v>
      </c>
      <c r="E25" s="18">
        <v>175</v>
      </c>
      <c r="F25" s="6">
        <f t="shared" si="1"/>
        <v>286</v>
      </c>
      <c r="G25" s="19" t="s">
        <v>205</v>
      </c>
      <c r="H25" s="17"/>
    </row>
    <row r="26" spans="1:8" ht="16.5" customHeight="1">
      <c r="A26" s="74" t="s">
        <v>127</v>
      </c>
      <c r="B26" s="75"/>
      <c r="C26" s="76"/>
      <c r="D26" s="18">
        <v>11</v>
      </c>
      <c r="E26" s="18">
        <v>285</v>
      </c>
      <c r="F26" s="6">
        <f t="shared" si="1"/>
        <v>296</v>
      </c>
      <c r="G26" s="19"/>
      <c r="H26" s="17" t="s">
        <v>165</v>
      </c>
    </row>
    <row r="27" spans="1:8" ht="16.5" customHeight="1">
      <c r="A27" s="74" t="s">
        <v>128</v>
      </c>
      <c r="B27" s="75"/>
      <c r="C27" s="76"/>
      <c r="D27" s="18">
        <v>0</v>
      </c>
      <c r="E27" s="18">
        <v>9</v>
      </c>
      <c r="F27" s="6">
        <f t="shared" si="1"/>
        <v>9</v>
      </c>
      <c r="G27" s="19"/>
      <c r="H27" s="17" t="s">
        <v>165</v>
      </c>
    </row>
    <row r="28" spans="1:8" ht="16.5" customHeight="1">
      <c r="A28" s="74" t="s">
        <v>129</v>
      </c>
      <c r="B28" s="75"/>
      <c r="C28" s="76"/>
      <c r="D28" s="18">
        <v>0</v>
      </c>
      <c r="E28" s="18">
        <v>3</v>
      </c>
      <c r="F28" s="6">
        <f t="shared" si="1"/>
        <v>3</v>
      </c>
      <c r="G28" s="19"/>
      <c r="H28" s="17" t="s">
        <v>165</v>
      </c>
    </row>
    <row r="29" spans="1:8" ht="28.5">
      <c r="A29" s="84" t="s">
        <v>11</v>
      </c>
      <c r="B29" s="85"/>
      <c r="C29" s="16" t="s">
        <v>41</v>
      </c>
      <c r="D29" s="18">
        <v>1375</v>
      </c>
      <c r="E29" s="18">
        <v>150</v>
      </c>
      <c r="F29" s="6">
        <f t="shared" si="1"/>
        <v>1525</v>
      </c>
      <c r="G29" s="19" t="s">
        <v>206</v>
      </c>
      <c r="H29" s="17" t="s">
        <v>207</v>
      </c>
    </row>
    <row r="30" spans="1:8" ht="16.5" customHeight="1">
      <c r="A30" s="84" t="s">
        <v>11</v>
      </c>
      <c r="B30" s="85"/>
      <c r="C30" s="16" t="s">
        <v>37</v>
      </c>
      <c r="D30" s="18">
        <v>78</v>
      </c>
      <c r="E30" s="18">
        <v>1107</v>
      </c>
      <c r="F30" s="6">
        <f t="shared" si="1"/>
        <v>1185</v>
      </c>
      <c r="G30" s="19" t="s">
        <v>208</v>
      </c>
      <c r="H30" s="17" t="s">
        <v>169</v>
      </c>
    </row>
    <row r="31" spans="1:8" ht="16.5" customHeight="1">
      <c r="A31" s="84" t="s">
        <v>11</v>
      </c>
      <c r="B31" s="85"/>
      <c r="C31" s="16" t="s">
        <v>131</v>
      </c>
      <c r="D31" s="18">
        <v>1537</v>
      </c>
      <c r="E31" s="18">
        <v>461</v>
      </c>
      <c r="F31" s="6">
        <f t="shared" si="1"/>
        <v>1998</v>
      </c>
      <c r="G31" s="19" t="s">
        <v>209</v>
      </c>
      <c r="H31" s="17" t="s">
        <v>171</v>
      </c>
    </row>
    <row r="32" spans="1:8" ht="57">
      <c r="A32" s="84" t="s">
        <v>11</v>
      </c>
      <c r="B32" s="85"/>
      <c r="C32" s="55" t="s">
        <v>39</v>
      </c>
      <c r="D32" s="5">
        <v>1559</v>
      </c>
      <c r="E32" s="5">
        <v>1546</v>
      </c>
      <c r="F32" s="6">
        <f t="shared" si="1"/>
        <v>3105</v>
      </c>
      <c r="G32" s="44" t="s">
        <v>210</v>
      </c>
      <c r="H32" s="17" t="s">
        <v>211</v>
      </c>
    </row>
    <row r="33" spans="1:8" ht="16.5" customHeight="1" thickBot="1">
      <c r="A33" s="125" t="s">
        <v>11</v>
      </c>
      <c r="B33" s="125"/>
      <c r="C33" s="55" t="s">
        <v>212</v>
      </c>
      <c r="D33" s="14">
        <v>600</v>
      </c>
      <c r="E33" s="14">
        <v>0</v>
      </c>
      <c r="F33" s="6">
        <f t="shared" si="1"/>
        <v>600</v>
      </c>
      <c r="G33" s="19" t="s">
        <v>213</v>
      </c>
      <c r="H33" s="56" t="s">
        <v>175</v>
      </c>
    </row>
    <row r="34" spans="1:8" ht="18.75" customHeight="1" thickBot="1" thickTop="1">
      <c r="A34" s="122" t="s">
        <v>12</v>
      </c>
      <c r="B34" s="122"/>
      <c r="C34" s="122"/>
      <c r="D34" s="130">
        <f>SUM(D17:D33)</f>
        <v>18977</v>
      </c>
      <c r="E34" s="130">
        <f>SUM(E17:E33)</f>
        <v>16040</v>
      </c>
      <c r="F34" s="130">
        <f>SUM(F17:F33)</f>
        <v>35017</v>
      </c>
      <c r="G34" s="49"/>
      <c r="H34" s="47"/>
    </row>
    <row r="35" spans="1:8" ht="14.25" thickBot="1" thickTop="1">
      <c r="A35" s="34"/>
      <c r="B35" s="34"/>
      <c r="C35" s="34"/>
      <c r="D35" s="34"/>
      <c r="E35" s="34"/>
      <c r="F35" s="36"/>
      <c r="G35" s="34"/>
      <c r="H35" s="34"/>
    </row>
    <row r="36" spans="1:8" ht="18" customHeight="1" thickTop="1">
      <c r="A36" s="89" t="s">
        <v>230</v>
      </c>
      <c r="B36" s="90"/>
      <c r="C36" s="90"/>
      <c r="D36" s="90"/>
      <c r="E36" s="90"/>
      <c r="F36" s="90"/>
      <c r="G36" s="90"/>
      <c r="H36" s="91"/>
    </row>
    <row r="37" spans="1:8" ht="17.25">
      <c r="A37" s="37"/>
      <c r="B37" s="38"/>
      <c r="C37" s="39"/>
      <c r="D37" s="40"/>
      <c r="E37" s="38"/>
      <c r="F37" s="39"/>
      <c r="G37" s="11" t="s">
        <v>4</v>
      </c>
      <c r="H37" s="12" t="s">
        <v>5</v>
      </c>
    </row>
    <row r="38" spans="1:8" ht="16.5" customHeight="1">
      <c r="A38" s="100" t="s">
        <v>13</v>
      </c>
      <c r="B38" s="101"/>
      <c r="C38" s="102"/>
      <c r="D38" s="92">
        <v>897</v>
      </c>
      <c r="E38" s="93"/>
      <c r="F38" s="94"/>
      <c r="G38" s="7" t="s">
        <v>214</v>
      </c>
      <c r="H38" s="13" t="s">
        <v>177</v>
      </c>
    </row>
    <row r="39" spans="1:8" ht="17.25" customHeight="1" thickBot="1">
      <c r="A39" s="64" t="s">
        <v>14</v>
      </c>
      <c r="B39" s="95"/>
      <c r="C39" s="96"/>
      <c r="D39" s="97">
        <v>2769</v>
      </c>
      <c r="E39" s="98"/>
      <c r="F39" s="99"/>
      <c r="G39" s="23"/>
      <c r="H39" s="45"/>
    </row>
    <row r="40" ht="14.25" thickBot="1" thickTop="1"/>
    <row r="41" spans="1:8" ht="20.25" customHeight="1" thickBot="1">
      <c r="A41" s="106" t="s">
        <v>15</v>
      </c>
      <c r="B41" s="107"/>
      <c r="C41" s="108"/>
      <c r="D41" s="24">
        <f>F13+F34</f>
        <v>150295</v>
      </c>
      <c r="E41" s="25"/>
      <c r="F41" s="25"/>
      <c r="G41" s="25"/>
      <c r="H41" s="25"/>
    </row>
    <row r="42" spans="1:8" ht="20.25" customHeight="1" thickBot="1">
      <c r="A42" s="103" t="s">
        <v>16</v>
      </c>
      <c r="B42" s="104"/>
      <c r="C42" s="105"/>
      <c r="D42" s="24">
        <f>D38</f>
        <v>897</v>
      </c>
      <c r="E42" s="25"/>
      <c r="F42" s="25"/>
      <c r="G42" s="25"/>
      <c r="H42" s="25"/>
    </row>
    <row r="43" spans="1:8" ht="20.25" customHeight="1" thickBot="1">
      <c r="A43" s="81" t="s">
        <v>24</v>
      </c>
      <c r="B43" s="82"/>
      <c r="C43" s="83"/>
      <c r="D43" s="26">
        <f>(D41+D42)</f>
        <v>151192</v>
      </c>
      <c r="E43" s="27"/>
      <c r="F43" s="27"/>
      <c r="G43" s="27"/>
      <c r="H43" s="27"/>
    </row>
    <row r="44" spans="1:10" ht="14.25">
      <c r="A44" s="27"/>
      <c r="B44" s="27"/>
      <c r="C44" s="27"/>
      <c r="D44" s="27"/>
      <c r="E44" s="27"/>
      <c r="F44" s="27"/>
      <c r="G44" s="27"/>
      <c r="H44" s="27"/>
      <c r="J44" s="28"/>
    </row>
    <row r="45" spans="1:10" s="28" customFormat="1" ht="14.25">
      <c r="A45" s="29" t="s">
        <v>25</v>
      </c>
      <c r="B45" s="29"/>
      <c r="C45" s="29"/>
      <c r="D45" s="29"/>
      <c r="E45" s="29"/>
      <c r="F45" s="29"/>
      <c r="G45" s="29"/>
      <c r="H45" s="29"/>
      <c r="J45"/>
    </row>
    <row r="46" spans="1:8" ht="14.25">
      <c r="A46" s="29" t="s">
        <v>26</v>
      </c>
      <c r="B46" s="29"/>
      <c r="C46" s="29"/>
      <c r="D46" s="29"/>
      <c r="E46" s="29"/>
      <c r="F46" s="29"/>
      <c r="G46" s="29"/>
      <c r="H46" s="29"/>
    </row>
    <row r="47" spans="1:8" ht="14.25">
      <c r="A47" s="29" t="s">
        <v>27</v>
      </c>
      <c r="B47" s="27"/>
      <c r="C47" s="27"/>
      <c r="D47" s="27"/>
      <c r="E47" s="27"/>
      <c r="F47" s="27"/>
      <c r="G47" s="27"/>
      <c r="H47" s="27"/>
    </row>
    <row r="48" spans="1:8" ht="14.25">
      <c r="A48" s="29" t="s">
        <v>215</v>
      </c>
      <c r="B48" s="27"/>
      <c r="C48" s="27"/>
      <c r="D48" s="27"/>
      <c r="E48" s="27"/>
      <c r="F48" s="27"/>
      <c r="G48" s="27"/>
      <c r="H48" s="27"/>
    </row>
  </sheetData>
  <sheetProtection/>
  <mergeCells count="41">
    <mergeCell ref="A41:C41"/>
    <mergeCell ref="A42:C42"/>
    <mergeCell ref="A43:C43"/>
    <mergeCell ref="A34:C34"/>
    <mergeCell ref="A36:H36"/>
    <mergeCell ref="A38:C38"/>
    <mergeCell ref="D38:F38"/>
    <mergeCell ref="A39:C39"/>
    <mergeCell ref="D39:F39"/>
    <mergeCell ref="A27:C27"/>
    <mergeCell ref="A29:B29"/>
    <mergeCell ref="A30:B30"/>
    <mergeCell ref="A31:B31"/>
    <mergeCell ref="A32:B32"/>
    <mergeCell ref="A33:B33"/>
    <mergeCell ref="B12:C12"/>
    <mergeCell ref="A15:H15"/>
    <mergeCell ref="A21:C21"/>
    <mergeCell ref="A22:C22"/>
    <mergeCell ref="A23:C23"/>
    <mergeCell ref="A25:C25"/>
    <mergeCell ref="A24:C24"/>
    <mergeCell ref="A28:C28"/>
    <mergeCell ref="A26:C26"/>
    <mergeCell ref="A17:C17"/>
    <mergeCell ref="A18:C18"/>
    <mergeCell ref="A19:C19"/>
    <mergeCell ref="A20:C20"/>
    <mergeCell ref="B6:C6"/>
    <mergeCell ref="A13:C13"/>
    <mergeCell ref="B9:C9"/>
    <mergeCell ref="B10:C10"/>
    <mergeCell ref="B11:C11"/>
    <mergeCell ref="B7:C7"/>
    <mergeCell ref="A16:C16"/>
    <mergeCell ref="B8:C8"/>
    <mergeCell ref="A1:H1"/>
    <mergeCell ref="A2:C2"/>
    <mergeCell ref="B3:C3"/>
    <mergeCell ref="B4:C4"/>
    <mergeCell ref="B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80" zoomScaleNormal="80" zoomScalePageLayoutView="0" workbookViewId="0" topLeftCell="A1">
      <selection activeCell="A16" sqref="A16:C16"/>
    </sheetView>
  </sheetViews>
  <sheetFormatPr defaultColWidth="9.140625" defaultRowHeight="12.75"/>
  <cols>
    <col min="1" max="1" width="3.57421875" style="0" bestFit="1" customWidth="1"/>
    <col min="2" max="2" width="4.7109375" style="0" customWidth="1"/>
    <col min="3" max="3" width="46.28125" style="0" customWidth="1"/>
    <col min="4" max="4" width="21.28125" style="0" bestFit="1" customWidth="1"/>
    <col min="5" max="5" width="25.00390625" style="0" bestFit="1" customWidth="1"/>
    <col min="6" max="6" width="13.8515625" style="0" bestFit="1" customWidth="1"/>
    <col min="7" max="7" width="30.28125" style="0" customWidth="1"/>
    <col min="8" max="8" width="77.00390625" style="0" customWidth="1"/>
  </cols>
  <sheetData>
    <row r="1" spans="1:8" ht="18" thickTop="1">
      <c r="A1" s="58" t="s">
        <v>217</v>
      </c>
      <c r="B1" s="59"/>
      <c r="C1" s="59"/>
      <c r="D1" s="59"/>
      <c r="E1" s="59"/>
      <c r="F1" s="59"/>
      <c r="G1" s="60"/>
      <c r="H1" s="61"/>
    </row>
    <row r="2" spans="1:8" ht="14.25">
      <c r="A2" s="71" t="s">
        <v>0</v>
      </c>
      <c r="B2" s="72"/>
      <c r="C2" s="73"/>
      <c r="D2" s="1" t="s">
        <v>1</v>
      </c>
      <c r="E2" s="1" t="s">
        <v>2</v>
      </c>
      <c r="F2" s="1" t="s">
        <v>3</v>
      </c>
      <c r="G2" s="2" t="s">
        <v>17</v>
      </c>
      <c r="H2" s="3" t="s">
        <v>5</v>
      </c>
    </row>
    <row r="3" spans="1:8" ht="16.5" customHeight="1">
      <c r="A3" s="4">
        <v>1</v>
      </c>
      <c r="B3" s="62" t="s">
        <v>29</v>
      </c>
      <c r="C3" s="63"/>
      <c r="D3" s="5">
        <v>34303</v>
      </c>
      <c r="E3" s="5">
        <v>2</v>
      </c>
      <c r="F3" s="30">
        <f>D3+E3</f>
        <v>34305</v>
      </c>
      <c r="G3" s="54" t="s">
        <v>137</v>
      </c>
      <c r="H3" s="5" t="s">
        <v>138</v>
      </c>
    </row>
    <row r="4" spans="1:8" ht="16.5" customHeight="1">
      <c r="A4" s="8">
        <v>2</v>
      </c>
      <c r="B4" s="62" t="s">
        <v>30</v>
      </c>
      <c r="C4" s="63"/>
      <c r="D4" s="5">
        <v>33370</v>
      </c>
      <c r="E4" s="5">
        <v>0</v>
      </c>
      <c r="F4" s="30">
        <f aca="true" t="shared" si="0" ref="F4:F12">D4+E4</f>
        <v>33370</v>
      </c>
      <c r="G4" s="54" t="s">
        <v>139</v>
      </c>
      <c r="H4" s="5" t="s">
        <v>138</v>
      </c>
    </row>
    <row r="5" spans="1:8" ht="16.5" customHeight="1">
      <c r="A5" s="4">
        <v>3</v>
      </c>
      <c r="B5" s="62" t="s">
        <v>112</v>
      </c>
      <c r="C5" s="63"/>
      <c r="D5" s="5">
        <v>10473</v>
      </c>
      <c r="E5" s="5">
        <v>179</v>
      </c>
      <c r="F5" s="30">
        <f t="shared" si="0"/>
        <v>10652</v>
      </c>
      <c r="G5" s="54" t="s">
        <v>140</v>
      </c>
      <c r="H5" s="5" t="s">
        <v>138</v>
      </c>
    </row>
    <row r="6" spans="1:8" ht="16.5" customHeight="1">
      <c r="A6" s="8">
        <v>4</v>
      </c>
      <c r="B6" s="62" t="s">
        <v>113</v>
      </c>
      <c r="C6" s="63"/>
      <c r="D6" s="5">
        <v>5688</v>
      </c>
      <c r="E6" s="5">
        <v>4</v>
      </c>
      <c r="F6" s="30">
        <f t="shared" si="0"/>
        <v>5692</v>
      </c>
      <c r="G6" s="54" t="s">
        <v>141</v>
      </c>
      <c r="H6" s="5" t="s">
        <v>142</v>
      </c>
    </row>
    <row r="7" spans="1:8" ht="16.5" customHeight="1">
      <c r="A7" s="4">
        <v>5</v>
      </c>
      <c r="B7" s="62" t="s">
        <v>31</v>
      </c>
      <c r="C7" s="63"/>
      <c r="D7" s="43">
        <v>46740</v>
      </c>
      <c r="E7" s="43">
        <v>0</v>
      </c>
      <c r="F7" s="30">
        <f t="shared" si="0"/>
        <v>46740</v>
      </c>
      <c r="G7" s="7" t="s">
        <v>143</v>
      </c>
      <c r="H7" s="5" t="s">
        <v>144</v>
      </c>
    </row>
    <row r="8" spans="1:8" ht="53.25" customHeight="1">
      <c r="A8" s="8">
        <v>6</v>
      </c>
      <c r="B8" s="62" t="s">
        <v>32</v>
      </c>
      <c r="C8" s="63"/>
      <c r="D8" s="43">
        <v>4763</v>
      </c>
      <c r="E8" s="43">
        <v>0</v>
      </c>
      <c r="F8" s="30">
        <f t="shared" si="0"/>
        <v>4763</v>
      </c>
      <c r="G8" s="7" t="s">
        <v>145</v>
      </c>
      <c r="H8" s="5" t="s">
        <v>146</v>
      </c>
    </row>
    <row r="9" spans="1:8" ht="28.5">
      <c r="A9" s="4">
        <v>7</v>
      </c>
      <c r="B9" s="62" t="s">
        <v>40</v>
      </c>
      <c r="C9" s="77"/>
      <c r="D9" s="43">
        <v>4676</v>
      </c>
      <c r="E9" s="43">
        <v>0</v>
      </c>
      <c r="F9" s="30">
        <f t="shared" si="0"/>
        <v>4676</v>
      </c>
      <c r="G9" s="7" t="s">
        <v>147</v>
      </c>
      <c r="H9" s="50" t="s">
        <v>148</v>
      </c>
    </row>
    <row r="10" spans="1:8" ht="28.5">
      <c r="A10" s="8">
        <v>8</v>
      </c>
      <c r="B10" s="62" t="s">
        <v>33</v>
      </c>
      <c r="C10" s="77"/>
      <c r="D10" s="43">
        <v>145</v>
      </c>
      <c r="E10" s="43">
        <v>0</v>
      </c>
      <c r="F10" s="30">
        <f t="shared" si="0"/>
        <v>145</v>
      </c>
      <c r="G10" s="7" t="s">
        <v>149</v>
      </c>
      <c r="H10" s="50" t="s">
        <v>150</v>
      </c>
    </row>
    <row r="11" spans="1:8" ht="33" customHeight="1">
      <c r="A11" s="4">
        <v>9</v>
      </c>
      <c r="B11" s="62" t="s">
        <v>34</v>
      </c>
      <c r="C11" s="77"/>
      <c r="D11" s="43">
        <v>4491</v>
      </c>
      <c r="E11" s="43">
        <v>0</v>
      </c>
      <c r="F11" s="30">
        <f t="shared" si="0"/>
        <v>4491</v>
      </c>
      <c r="G11" s="7" t="s">
        <v>151</v>
      </c>
      <c r="H11" s="50" t="s">
        <v>152</v>
      </c>
    </row>
    <row r="12" spans="1:8" ht="43.5" thickBot="1">
      <c r="A12" s="46">
        <v>10</v>
      </c>
      <c r="B12" s="62" t="s">
        <v>36</v>
      </c>
      <c r="C12" s="77"/>
      <c r="D12" s="5">
        <v>293</v>
      </c>
      <c r="E12" s="5">
        <v>0</v>
      </c>
      <c r="F12" s="30">
        <f t="shared" si="0"/>
        <v>293</v>
      </c>
      <c r="G12" s="7" t="s">
        <v>153</v>
      </c>
      <c r="H12" s="50" t="s">
        <v>154</v>
      </c>
    </row>
    <row r="13" spans="1:8" ht="18" thickBot="1" thickTop="1">
      <c r="A13" s="64" t="s">
        <v>6</v>
      </c>
      <c r="B13" s="65"/>
      <c r="C13" s="66"/>
      <c r="D13" s="31"/>
      <c r="E13" s="31"/>
      <c r="F13" s="32">
        <f>SUM(F3:F12)</f>
        <v>145127</v>
      </c>
      <c r="G13" s="33"/>
      <c r="H13" s="48" t="s">
        <v>155</v>
      </c>
    </row>
    <row r="14" spans="1:8" ht="14.25" thickBot="1" thickTop="1">
      <c r="A14" s="34"/>
      <c r="B14" s="34"/>
      <c r="C14" s="34"/>
      <c r="D14" s="34"/>
      <c r="E14" s="34"/>
      <c r="F14" s="34"/>
      <c r="G14" s="34"/>
      <c r="H14" s="34"/>
    </row>
    <row r="15" spans="1:8" ht="18" thickTop="1">
      <c r="A15" s="67" t="s">
        <v>218</v>
      </c>
      <c r="B15" s="68"/>
      <c r="C15" s="68"/>
      <c r="D15" s="68"/>
      <c r="E15" s="68"/>
      <c r="F15" s="68"/>
      <c r="G15" s="69"/>
      <c r="H15" s="70"/>
    </row>
    <row r="16" spans="1:8" ht="14.25">
      <c r="A16" s="109" t="s">
        <v>7</v>
      </c>
      <c r="B16" s="110"/>
      <c r="C16" s="111"/>
      <c r="D16" s="10" t="s">
        <v>1</v>
      </c>
      <c r="E16" s="10" t="s">
        <v>2</v>
      </c>
      <c r="F16" s="10" t="s">
        <v>3</v>
      </c>
      <c r="G16" s="11" t="s">
        <v>18</v>
      </c>
      <c r="H16" s="12" t="s">
        <v>5</v>
      </c>
    </row>
    <row r="17" spans="1:8" ht="28.5">
      <c r="A17" s="78" t="s">
        <v>8</v>
      </c>
      <c r="B17" s="79"/>
      <c r="C17" s="80"/>
      <c r="D17" s="5">
        <f>11898+809-293+3+2473-322</f>
        <v>14568</v>
      </c>
      <c r="E17" s="5">
        <f>1030+317-985+180</f>
        <v>542</v>
      </c>
      <c r="F17" s="6">
        <f>D17+E17</f>
        <v>15110</v>
      </c>
      <c r="G17" s="7" t="s">
        <v>156</v>
      </c>
      <c r="H17" s="13" t="s">
        <v>157</v>
      </c>
    </row>
    <row r="18" spans="1:8" ht="87.75" customHeight="1">
      <c r="A18" s="78" t="s">
        <v>9</v>
      </c>
      <c r="B18" s="79"/>
      <c r="C18" s="80"/>
      <c r="D18" s="5">
        <f>3110+832-1667</f>
        <v>2275</v>
      </c>
      <c r="E18" s="5">
        <f>16565+5048+425+93</f>
        <v>22131</v>
      </c>
      <c r="F18" s="6">
        <f aca="true" t="shared" si="1" ref="F18:F33">D18+E18</f>
        <v>24406</v>
      </c>
      <c r="G18" s="7">
        <v>650</v>
      </c>
      <c r="H18" s="13" t="s">
        <v>158</v>
      </c>
    </row>
    <row r="19" spans="1:8" ht="19.5" customHeight="1">
      <c r="A19" s="74" t="s">
        <v>10</v>
      </c>
      <c r="B19" s="112"/>
      <c r="C19" s="113"/>
      <c r="D19" s="14">
        <v>337</v>
      </c>
      <c r="E19" s="14"/>
      <c r="F19" s="6">
        <f t="shared" si="1"/>
        <v>337</v>
      </c>
      <c r="G19" s="15" t="s">
        <v>159</v>
      </c>
      <c r="H19" s="13"/>
    </row>
    <row r="20" spans="1:8" ht="28.5">
      <c r="A20" s="74" t="s">
        <v>22</v>
      </c>
      <c r="B20" s="75"/>
      <c r="C20" s="76"/>
      <c r="D20" s="14">
        <v>214</v>
      </c>
      <c r="E20" s="14">
        <v>332</v>
      </c>
      <c r="F20" s="6">
        <f t="shared" si="1"/>
        <v>546</v>
      </c>
      <c r="G20" s="15" t="s">
        <v>160</v>
      </c>
      <c r="H20" s="17" t="s">
        <v>161</v>
      </c>
    </row>
    <row r="21" spans="1:8" ht="19.5" customHeight="1">
      <c r="A21" s="114" t="s">
        <v>121</v>
      </c>
      <c r="B21" s="115"/>
      <c r="C21" s="115"/>
      <c r="D21" s="14">
        <v>157</v>
      </c>
      <c r="E21" s="14"/>
      <c r="F21" s="6">
        <f t="shared" si="1"/>
        <v>157</v>
      </c>
      <c r="G21" s="15" t="s">
        <v>162</v>
      </c>
      <c r="H21" s="13" t="s">
        <v>163</v>
      </c>
    </row>
    <row r="22" spans="1:8" ht="19.5" customHeight="1">
      <c r="A22" s="74" t="s">
        <v>20</v>
      </c>
      <c r="B22" s="75"/>
      <c r="C22" s="76"/>
      <c r="D22" s="14">
        <v>26</v>
      </c>
      <c r="E22" s="14">
        <f>687-500</f>
        <v>187</v>
      </c>
      <c r="F22" s="6">
        <f t="shared" si="1"/>
        <v>213</v>
      </c>
      <c r="G22" s="15">
        <v>3600</v>
      </c>
      <c r="H22" s="13" t="s">
        <v>164</v>
      </c>
    </row>
    <row r="23" spans="1:8" ht="19.5" customHeight="1">
      <c r="A23" s="74" t="s">
        <v>124</v>
      </c>
      <c r="B23" s="75"/>
      <c r="C23" s="76"/>
      <c r="D23" s="18"/>
      <c r="E23" s="18">
        <v>62</v>
      </c>
      <c r="F23" s="6">
        <f t="shared" si="1"/>
        <v>62</v>
      </c>
      <c r="G23" s="19"/>
      <c r="H23" s="17" t="s">
        <v>165</v>
      </c>
    </row>
    <row r="24" spans="1:8" ht="19.5" customHeight="1">
      <c r="A24" s="74" t="s">
        <v>125</v>
      </c>
      <c r="B24" s="75"/>
      <c r="C24" s="76"/>
      <c r="D24" s="18"/>
      <c r="E24" s="18">
        <v>40</v>
      </c>
      <c r="F24" s="6">
        <f t="shared" si="1"/>
        <v>40</v>
      </c>
      <c r="G24" s="19"/>
      <c r="H24" s="17" t="s">
        <v>165</v>
      </c>
    </row>
    <row r="25" spans="1:8" ht="19.5" customHeight="1">
      <c r="A25" s="74" t="s">
        <v>126</v>
      </c>
      <c r="B25" s="75"/>
      <c r="C25" s="76"/>
      <c r="D25" s="18"/>
      <c r="E25" s="18">
        <v>66</v>
      </c>
      <c r="F25" s="6">
        <f t="shared" si="1"/>
        <v>66</v>
      </c>
      <c r="G25" s="126"/>
      <c r="H25" s="17" t="s">
        <v>165</v>
      </c>
    </row>
    <row r="26" spans="1:8" ht="19.5" customHeight="1">
      <c r="A26" s="74" t="s">
        <v>127</v>
      </c>
      <c r="B26" s="75"/>
      <c r="C26" s="76"/>
      <c r="D26" s="18"/>
      <c r="E26" s="18">
        <v>603</v>
      </c>
      <c r="F26" s="6">
        <f t="shared" si="1"/>
        <v>603</v>
      </c>
      <c r="G26" s="126"/>
      <c r="H26" s="17" t="s">
        <v>165</v>
      </c>
    </row>
    <row r="27" spans="1:8" ht="19.5" customHeight="1">
      <c r="A27" s="74" t="s">
        <v>128</v>
      </c>
      <c r="B27" s="75"/>
      <c r="C27" s="76"/>
      <c r="D27" s="18"/>
      <c r="E27" s="18">
        <v>10</v>
      </c>
      <c r="F27" s="6">
        <f t="shared" si="1"/>
        <v>10</v>
      </c>
      <c r="G27" s="126"/>
      <c r="H27" s="17" t="s">
        <v>165</v>
      </c>
    </row>
    <row r="28" spans="1:8" ht="19.5" customHeight="1">
      <c r="A28" s="74" t="s">
        <v>129</v>
      </c>
      <c r="B28" s="75"/>
      <c r="C28" s="76"/>
      <c r="D28" s="18"/>
      <c r="E28" s="18">
        <v>107</v>
      </c>
      <c r="F28" s="6">
        <f t="shared" si="1"/>
        <v>107</v>
      </c>
      <c r="G28" s="126"/>
      <c r="H28" s="17" t="s">
        <v>165</v>
      </c>
    </row>
    <row r="29" spans="1:8" ht="14.25">
      <c r="A29" s="84" t="s">
        <v>11</v>
      </c>
      <c r="B29" s="85"/>
      <c r="C29" s="16" t="s">
        <v>41</v>
      </c>
      <c r="D29" s="18">
        <v>4855</v>
      </c>
      <c r="E29" s="18">
        <v>30</v>
      </c>
      <c r="F29" s="6">
        <f t="shared" si="1"/>
        <v>4885</v>
      </c>
      <c r="G29" s="19" t="s">
        <v>166</v>
      </c>
      <c r="H29" s="17" t="s">
        <v>167</v>
      </c>
    </row>
    <row r="30" spans="1:8" ht="19.5" customHeight="1">
      <c r="A30" s="84" t="s">
        <v>11</v>
      </c>
      <c r="B30" s="85"/>
      <c r="C30" s="16" t="s">
        <v>37</v>
      </c>
      <c r="D30" s="18">
        <v>970</v>
      </c>
      <c r="E30" s="18">
        <v>868</v>
      </c>
      <c r="F30" s="6">
        <f t="shared" si="1"/>
        <v>1838</v>
      </c>
      <c r="G30" s="19" t="s">
        <v>168</v>
      </c>
      <c r="H30" s="17" t="s">
        <v>169</v>
      </c>
    </row>
    <row r="31" spans="1:8" ht="14.25">
      <c r="A31" s="84" t="s">
        <v>11</v>
      </c>
      <c r="B31" s="85"/>
      <c r="C31" s="16" t="s">
        <v>131</v>
      </c>
      <c r="D31" s="18">
        <v>1505</v>
      </c>
      <c r="E31" s="18">
        <v>841</v>
      </c>
      <c r="F31" s="6">
        <f t="shared" si="1"/>
        <v>2346</v>
      </c>
      <c r="G31" s="19" t="s">
        <v>170</v>
      </c>
      <c r="H31" s="17" t="s">
        <v>171</v>
      </c>
    </row>
    <row r="32" spans="1:8" ht="57">
      <c r="A32" s="84" t="s">
        <v>11</v>
      </c>
      <c r="B32" s="85"/>
      <c r="C32" s="55" t="s">
        <v>39</v>
      </c>
      <c r="D32" s="5">
        <f>11722+1667-3-2473+322</f>
        <v>11235</v>
      </c>
      <c r="E32" s="5">
        <f>2473+500+500+985-425-93-180</f>
        <v>3760</v>
      </c>
      <c r="F32" s="6">
        <f t="shared" si="1"/>
        <v>14995</v>
      </c>
      <c r="G32" s="44" t="s">
        <v>172</v>
      </c>
      <c r="H32" s="17" t="s">
        <v>173</v>
      </c>
    </row>
    <row r="33" spans="1:9" ht="19.5" customHeight="1" thickBot="1">
      <c r="A33" s="125" t="s">
        <v>11</v>
      </c>
      <c r="B33" s="125"/>
      <c r="C33" s="55" t="s">
        <v>134</v>
      </c>
      <c r="D33" s="14">
        <f>146+395</f>
        <v>541</v>
      </c>
      <c r="E33" s="14">
        <v>58</v>
      </c>
      <c r="F33" s="6">
        <f t="shared" si="1"/>
        <v>599</v>
      </c>
      <c r="G33" s="19" t="s">
        <v>174</v>
      </c>
      <c r="H33" s="17" t="s">
        <v>175</v>
      </c>
      <c r="I33" s="127"/>
    </row>
    <row r="34" spans="1:8" ht="19.5" customHeight="1" thickBot="1" thickTop="1">
      <c r="A34" s="122" t="s">
        <v>12</v>
      </c>
      <c r="B34" s="122"/>
      <c r="C34" s="122"/>
      <c r="D34" s="41"/>
      <c r="E34" s="41"/>
      <c r="F34" s="20">
        <f>SUM(F17:F33)</f>
        <v>66320</v>
      </c>
      <c r="G34" s="49"/>
      <c r="H34" s="47"/>
    </row>
    <row r="35" spans="1:8" ht="15.75" customHeight="1" thickBot="1" thickTop="1">
      <c r="A35" s="34"/>
      <c r="B35" s="34"/>
      <c r="C35" s="34"/>
      <c r="D35" s="34"/>
      <c r="E35" s="34"/>
      <c r="F35" s="36"/>
      <c r="G35" s="34"/>
      <c r="H35" s="34"/>
    </row>
    <row r="36" spans="1:8" ht="18" customHeight="1" thickTop="1">
      <c r="A36" s="89" t="s">
        <v>42</v>
      </c>
      <c r="B36" s="90"/>
      <c r="C36" s="90"/>
      <c r="D36" s="90"/>
      <c r="E36" s="90"/>
      <c r="F36" s="90"/>
      <c r="G36" s="90"/>
      <c r="H36" s="91"/>
    </row>
    <row r="37" spans="1:8" ht="17.25">
      <c r="A37" s="37"/>
      <c r="B37" s="38"/>
      <c r="C37" s="39"/>
      <c r="D37" s="40"/>
      <c r="E37" s="38"/>
      <c r="F37" s="39"/>
      <c r="G37" s="11" t="s">
        <v>4</v>
      </c>
      <c r="H37" s="12" t="s">
        <v>5</v>
      </c>
    </row>
    <row r="38" spans="1:8" ht="16.5" customHeight="1">
      <c r="A38" s="100" t="s">
        <v>13</v>
      </c>
      <c r="B38" s="101"/>
      <c r="C38" s="102"/>
      <c r="D38" s="92">
        <v>1630</v>
      </c>
      <c r="E38" s="93"/>
      <c r="F38" s="94"/>
      <c r="G38" s="7" t="s">
        <v>176</v>
      </c>
      <c r="H38" s="13" t="s">
        <v>177</v>
      </c>
    </row>
    <row r="39" spans="1:8" ht="17.25" customHeight="1" thickBot="1">
      <c r="A39" s="64" t="s">
        <v>14</v>
      </c>
      <c r="B39" s="95"/>
      <c r="C39" s="96"/>
      <c r="D39" s="97">
        <v>3761</v>
      </c>
      <c r="E39" s="98"/>
      <c r="F39" s="99"/>
      <c r="G39" s="23"/>
      <c r="H39" s="45"/>
    </row>
    <row r="40" ht="14.25" thickBot="1" thickTop="1"/>
    <row r="41" spans="1:8" ht="20.25" customHeight="1" thickBot="1">
      <c r="A41" s="106" t="s">
        <v>15</v>
      </c>
      <c r="B41" s="107"/>
      <c r="C41" s="108"/>
      <c r="D41" s="24">
        <f>F13+F34</f>
        <v>211447</v>
      </c>
      <c r="E41" s="25"/>
      <c r="F41" s="25"/>
      <c r="G41" s="25"/>
      <c r="H41" s="25"/>
    </row>
    <row r="42" spans="1:8" ht="20.25" customHeight="1" thickBot="1">
      <c r="A42" s="103" t="s">
        <v>16</v>
      </c>
      <c r="B42" s="104"/>
      <c r="C42" s="105"/>
      <c r="D42" s="24">
        <v>1630</v>
      </c>
      <c r="E42" s="25"/>
      <c r="F42" s="25"/>
      <c r="G42" s="25"/>
      <c r="H42" s="25"/>
    </row>
    <row r="43" spans="1:8" ht="20.25" customHeight="1" thickBot="1">
      <c r="A43" s="81" t="s">
        <v>24</v>
      </c>
      <c r="B43" s="82"/>
      <c r="C43" s="83"/>
      <c r="D43" s="26">
        <f>SUM(D41:D42)</f>
        <v>213077</v>
      </c>
      <c r="E43" s="27"/>
      <c r="F43" s="27"/>
      <c r="G43" s="27"/>
      <c r="H43" s="27"/>
    </row>
    <row r="44" spans="1:10" ht="14.25">
      <c r="A44" s="27"/>
      <c r="B44" s="27"/>
      <c r="C44" s="27"/>
      <c r="D44" s="27"/>
      <c r="E44" s="27"/>
      <c r="F44" s="27"/>
      <c r="G44" s="27"/>
      <c r="H44" s="27"/>
      <c r="J44" s="28"/>
    </row>
    <row r="45" spans="1:10" s="28" customFormat="1" ht="14.25">
      <c r="A45" s="29" t="s">
        <v>25</v>
      </c>
      <c r="B45" s="29"/>
      <c r="C45" s="29"/>
      <c r="D45" s="29"/>
      <c r="E45" s="29"/>
      <c r="F45" s="29"/>
      <c r="G45" s="29"/>
      <c r="H45" s="29"/>
      <c r="J45"/>
    </row>
    <row r="46" spans="1:8" ht="14.25">
      <c r="A46" s="29" t="s">
        <v>26</v>
      </c>
      <c r="B46" s="29"/>
      <c r="C46" s="29"/>
      <c r="D46" s="29"/>
      <c r="E46" s="29"/>
      <c r="F46" s="29"/>
      <c r="G46" s="29"/>
      <c r="H46" s="29"/>
    </row>
    <row r="47" spans="1:8" ht="14.25">
      <c r="A47" s="29" t="s">
        <v>27</v>
      </c>
      <c r="B47" s="27"/>
      <c r="C47" s="27"/>
      <c r="D47" s="27"/>
      <c r="E47" s="27"/>
      <c r="F47" s="27"/>
      <c r="G47" s="27"/>
      <c r="H47" s="27"/>
    </row>
    <row r="48" spans="1:8" ht="14.25">
      <c r="A48" s="29" t="s">
        <v>178</v>
      </c>
      <c r="B48" s="27"/>
      <c r="C48" s="27"/>
      <c r="D48" s="27"/>
      <c r="E48" s="27"/>
      <c r="F48" s="27"/>
      <c r="G48" s="27"/>
      <c r="H48" s="27"/>
    </row>
  </sheetData>
  <sheetProtection/>
  <mergeCells count="41">
    <mergeCell ref="A39:C39"/>
    <mergeCell ref="D39:F39"/>
    <mergeCell ref="A41:C41"/>
    <mergeCell ref="A42:C42"/>
    <mergeCell ref="A43:C43"/>
    <mergeCell ref="A32:B32"/>
    <mergeCell ref="A33:B33"/>
    <mergeCell ref="A34:C34"/>
    <mergeCell ref="A36:H36"/>
    <mergeCell ref="A38:C38"/>
    <mergeCell ref="D38:F38"/>
    <mergeCell ref="A24:C24"/>
    <mergeCell ref="A25:C25"/>
    <mergeCell ref="A28:C28"/>
    <mergeCell ref="A29:B29"/>
    <mergeCell ref="A30:B30"/>
    <mergeCell ref="A31:B31"/>
    <mergeCell ref="B10:C10"/>
    <mergeCell ref="B11:C11"/>
    <mergeCell ref="B12:C12"/>
    <mergeCell ref="A15:H15"/>
    <mergeCell ref="A19:C19"/>
    <mergeCell ref="A20:C20"/>
    <mergeCell ref="A27:C27"/>
    <mergeCell ref="A16:C16"/>
    <mergeCell ref="A17:C17"/>
    <mergeCell ref="A18:C18"/>
    <mergeCell ref="A21:C21"/>
    <mergeCell ref="A23:C23"/>
    <mergeCell ref="A22:C22"/>
    <mergeCell ref="A26:C26"/>
    <mergeCell ref="B7:C7"/>
    <mergeCell ref="A13:C13"/>
    <mergeCell ref="B8:C8"/>
    <mergeCell ref="B9:C9"/>
    <mergeCell ref="A2:C2"/>
    <mergeCell ref="B3:C3"/>
    <mergeCell ref="B4:C4"/>
    <mergeCell ref="B5:C5"/>
    <mergeCell ref="B6:C6"/>
    <mergeCell ref="A1:H1"/>
  </mergeCells>
  <printOptions/>
  <pageMargins left="0.7480314960629921" right="0.39" top="0.54" bottom="0.52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KissGab</dc:creator>
  <cp:keywords/>
  <dc:description/>
  <cp:lastModifiedBy>Dinpi</cp:lastModifiedBy>
  <cp:lastPrinted>2016-02-02T15:09:33Z</cp:lastPrinted>
  <dcterms:created xsi:type="dcterms:W3CDTF">2011-01-14T08:27:46Z</dcterms:created>
  <dcterms:modified xsi:type="dcterms:W3CDTF">2023-04-26T17:28:53Z</dcterms:modified>
  <cp:category/>
  <cp:version/>
  <cp:contentType/>
  <cp:contentStatus/>
</cp:coreProperties>
</file>